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25395" windowHeight="4890" activeTab="2"/>
  </bookViews>
  <sheets>
    <sheet name="vyber" sheetId="1" r:id="rId1"/>
    <sheet name="kanon" sheetId="2" r:id="rId2"/>
    <sheet name="tisk" sheetId="3" r:id="rId3"/>
  </sheets>
  <definedNames>
    <definedName name="_xlnm._FilterDatabase" localSheetId="1" hidden="1">kanon!$A$1:$H$122</definedName>
    <definedName name="_xlnm._FilterDatabase" localSheetId="0" hidden="1">vyber!#REF!</definedName>
    <definedName name="Třída" localSheetId="0">vyber!$C$43:$C$47</definedName>
    <definedName name="Z_0C1A0BF3_30C1_459D_BC80_518D0CF8F3AE_.wvu.FilterData" localSheetId="1" hidden="1">kanon!$D$1:$E$113</definedName>
  </definedNames>
  <calcPr calcId="145621"/>
  <customWorkbookViews>
    <customWorkbookView name="KabinetVT – osobní zobrazení" guid="{0C1A0BF3-30C1-459D-BC80-518D0CF8F3AE}" mergeInterval="0" personalView="1" maximized="1" windowWidth="1916" windowHeight="865" activeSheetId="2"/>
  </customWorkbookViews>
</workbook>
</file>

<file path=xl/calcChain.xml><?xml version="1.0" encoding="utf-8"?>
<calcChain xmlns="http://schemas.openxmlformats.org/spreadsheetml/2006/main">
  <c r="H51" i="2" l="1"/>
  <c r="G51" i="2"/>
  <c r="G61" i="2" l="1"/>
  <c r="H61" i="2"/>
  <c r="C21" i="1" l="1"/>
  <c r="G106" i="2" l="1"/>
  <c r="G71" i="2"/>
  <c r="G38" i="2"/>
  <c r="G39" i="2"/>
  <c r="H71" i="2"/>
  <c r="G17" i="2" l="1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70" i="2"/>
  <c r="H70" i="2"/>
  <c r="C9" i="3" l="1"/>
  <c r="H117" i="2" l="1"/>
  <c r="H69" i="2"/>
  <c r="H68" i="2"/>
  <c r="H67" i="2"/>
  <c r="H66" i="2"/>
  <c r="H65" i="2"/>
  <c r="H63" i="2"/>
  <c r="H62" i="2"/>
  <c r="G63" i="2"/>
  <c r="G64" i="2"/>
  <c r="G65" i="2"/>
  <c r="G66" i="2"/>
  <c r="G67" i="2"/>
  <c r="G68" i="2"/>
  <c r="G69" i="2"/>
  <c r="G72" i="2"/>
  <c r="G73" i="2"/>
  <c r="G74" i="2"/>
  <c r="G75" i="2"/>
  <c r="G76" i="2"/>
  <c r="G77" i="2"/>
  <c r="G78" i="2"/>
  <c r="G79" i="2"/>
  <c r="G80" i="2"/>
  <c r="G62" i="2"/>
  <c r="H4" i="2"/>
  <c r="H22" i="1" l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21" i="1"/>
  <c r="G117" i="2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C8" i="3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21" i="1"/>
  <c r="D21" i="1"/>
  <c r="H3" i="2"/>
  <c r="H6" i="2"/>
  <c r="H9" i="2"/>
  <c r="H10" i="2"/>
  <c r="H11" i="2"/>
  <c r="H14" i="2"/>
  <c r="H15" i="2"/>
  <c r="H17" i="2"/>
  <c r="H22" i="2"/>
  <c r="H24" i="2"/>
  <c r="H26" i="2"/>
  <c r="H27" i="2"/>
  <c r="H28" i="2"/>
  <c r="H31" i="2"/>
  <c r="H32" i="2"/>
  <c r="H33" i="2"/>
  <c r="H35" i="2"/>
  <c r="H36" i="2"/>
  <c r="H37" i="2"/>
  <c r="H38" i="2"/>
  <c r="H41" i="2"/>
  <c r="H42" i="2"/>
  <c r="H43" i="2"/>
  <c r="H44" i="2"/>
  <c r="H45" i="2"/>
  <c r="H46" i="2"/>
  <c r="H47" i="2"/>
  <c r="H49" i="2"/>
  <c r="H50" i="2"/>
  <c r="H52" i="2"/>
  <c r="H53" i="2"/>
  <c r="H54" i="2"/>
  <c r="H56" i="2"/>
  <c r="H57" i="2"/>
  <c r="H58" i="2"/>
  <c r="H59" i="2"/>
  <c r="H60" i="2"/>
  <c r="H72" i="2"/>
  <c r="H73" i="2"/>
  <c r="H75" i="2"/>
  <c r="H76" i="2"/>
  <c r="H77" i="2"/>
  <c r="H78" i="2"/>
  <c r="H79" i="2"/>
  <c r="H81" i="2"/>
  <c r="H83" i="2"/>
  <c r="H87" i="2"/>
  <c r="H88" i="2"/>
  <c r="H89" i="2"/>
  <c r="H90" i="2"/>
  <c r="H92" i="2"/>
  <c r="H94" i="2"/>
  <c r="H95" i="2"/>
  <c r="H97" i="2"/>
  <c r="H100" i="2"/>
  <c r="H101" i="2"/>
  <c r="H102" i="2"/>
  <c r="H103" i="2"/>
  <c r="H104" i="2"/>
  <c r="H109" i="2"/>
  <c r="H110" i="2"/>
  <c r="H111" i="2"/>
  <c r="H113" i="2"/>
  <c r="H115" i="2"/>
  <c r="H118" i="2"/>
  <c r="H119" i="2"/>
  <c r="H2" i="2"/>
  <c r="G2" i="2"/>
  <c r="B22" i="1" s="1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37" i="2"/>
  <c r="G40" i="2"/>
  <c r="G41" i="2"/>
  <c r="G42" i="2"/>
  <c r="G43" i="2"/>
  <c r="G44" i="2"/>
  <c r="G45" i="2"/>
  <c r="G46" i="2"/>
  <c r="G47" i="2"/>
  <c r="G48" i="2"/>
  <c r="G49" i="2"/>
  <c r="G50" i="2"/>
  <c r="G52" i="2"/>
  <c r="G53" i="2"/>
  <c r="G54" i="2"/>
  <c r="G55" i="2"/>
  <c r="G56" i="2"/>
  <c r="G57" i="2"/>
  <c r="G58" i="2"/>
  <c r="G59" i="2"/>
  <c r="G6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7" i="2"/>
  <c r="G108" i="2"/>
  <c r="G109" i="2"/>
  <c r="G110" i="2"/>
  <c r="G111" i="2"/>
  <c r="G112" i="2"/>
  <c r="G113" i="2"/>
  <c r="G114" i="2"/>
  <c r="G115" i="2"/>
  <c r="G116" i="2"/>
  <c r="G118" i="2"/>
  <c r="G119" i="2"/>
  <c r="G120" i="2"/>
  <c r="G121" i="2"/>
  <c r="G122" i="2"/>
  <c r="B21" i="1"/>
  <c r="B37" i="1"/>
  <c r="B33" i="1"/>
  <c r="B29" i="1"/>
  <c r="B25" i="1"/>
  <c r="B40" i="1"/>
  <c r="B36" i="1"/>
  <c r="B32" i="1"/>
  <c r="B28" i="1"/>
  <c r="B24" i="1"/>
  <c r="B19" i="1"/>
  <c r="B26" i="1"/>
  <c r="B30" i="1"/>
  <c r="B34" i="1"/>
  <c r="B38" i="1"/>
  <c r="B23" i="1"/>
  <c r="B27" i="1"/>
  <c r="B31" i="1"/>
  <c r="B35" i="1"/>
  <c r="B39" i="1"/>
  <c r="E13" i="1" l="1"/>
  <c r="D13" i="1" s="1"/>
  <c r="E12" i="1"/>
  <c r="D12" i="1" s="1"/>
  <c r="C30" i="3"/>
  <c r="D30" i="3"/>
  <c r="B30" i="3"/>
  <c r="C28" i="3"/>
  <c r="D28" i="3"/>
  <c r="B28" i="3"/>
  <c r="C26" i="3"/>
  <c r="D26" i="3"/>
  <c r="B26" i="3"/>
  <c r="C24" i="3"/>
  <c r="D24" i="3"/>
  <c r="B24" i="3"/>
  <c r="C22" i="3"/>
  <c r="D22" i="3"/>
  <c r="B22" i="3"/>
  <c r="C20" i="3"/>
  <c r="D20" i="3"/>
  <c r="B20" i="3"/>
  <c r="C18" i="3"/>
  <c r="D18" i="3"/>
  <c r="B18" i="3"/>
  <c r="C16" i="3"/>
  <c r="D16" i="3"/>
  <c r="B16" i="3"/>
  <c r="C14" i="3"/>
  <c r="D14" i="3"/>
  <c r="B14" i="3"/>
  <c r="D12" i="3"/>
  <c r="C12" i="3"/>
  <c r="D31" i="3"/>
  <c r="B31" i="3"/>
  <c r="C31" i="3"/>
  <c r="D29" i="3"/>
  <c r="B29" i="3"/>
  <c r="C29" i="3"/>
  <c r="D27" i="3"/>
  <c r="B27" i="3"/>
  <c r="C27" i="3"/>
  <c r="D25" i="3"/>
  <c r="B25" i="3"/>
  <c r="C25" i="3"/>
  <c r="D23" i="3"/>
  <c r="B23" i="3"/>
  <c r="C23" i="3"/>
  <c r="D21" i="3"/>
  <c r="B21" i="3"/>
  <c r="C21" i="3"/>
  <c r="D19" i="3"/>
  <c r="B19" i="3"/>
  <c r="C19" i="3"/>
  <c r="D17" i="3"/>
  <c r="B17" i="3"/>
  <c r="C17" i="3"/>
  <c r="D15" i="3"/>
  <c r="B15" i="3"/>
  <c r="C15" i="3"/>
  <c r="D13" i="3"/>
  <c r="B13" i="3"/>
  <c r="C13" i="3"/>
  <c r="B12" i="3"/>
  <c r="I28" i="1"/>
  <c r="J28" i="1" s="1"/>
  <c r="I21" i="1"/>
  <c r="J21" i="1" s="1"/>
  <c r="I31" i="1"/>
  <c r="J31" i="1" s="1"/>
  <c r="E14" i="1"/>
  <c r="D14" i="1" s="1"/>
  <c r="I39" i="1"/>
  <c r="J39" i="1" s="1"/>
  <c r="I23" i="1"/>
  <c r="J23" i="1" s="1"/>
  <c r="F15" i="1"/>
  <c r="D15" i="1" s="1"/>
  <c r="F18" i="1"/>
  <c r="D18" i="1" s="1"/>
  <c r="I36" i="1"/>
  <c r="J36" i="1" s="1"/>
  <c r="I35" i="1"/>
  <c r="J35" i="1" s="1"/>
  <c r="I27" i="1"/>
  <c r="J27" i="1" s="1"/>
  <c r="F17" i="1"/>
  <c r="D17" i="1" s="1"/>
  <c r="I24" i="1"/>
  <c r="J24" i="1" s="1"/>
  <c r="I32" i="1"/>
  <c r="J32" i="1" s="1"/>
  <c r="I40" i="1"/>
  <c r="J40" i="1" s="1"/>
  <c r="I37" i="1"/>
  <c r="J37" i="1" s="1"/>
  <c r="I33" i="1"/>
  <c r="J33" i="1" s="1"/>
  <c r="I29" i="1"/>
  <c r="J29" i="1" s="1"/>
  <c r="I25" i="1"/>
  <c r="J25" i="1" s="1"/>
  <c r="F16" i="1"/>
  <c r="D16" i="1" s="1"/>
  <c r="I22" i="1"/>
  <c r="J22" i="1" s="1"/>
  <c r="I26" i="1"/>
  <c r="J26" i="1" s="1"/>
  <c r="I30" i="1"/>
  <c r="J30" i="1" s="1"/>
  <c r="I34" i="1"/>
  <c r="J34" i="1" s="1"/>
  <c r="I38" i="1"/>
  <c r="J38" i="1" s="1"/>
  <c r="D19" i="1" l="1"/>
</calcChain>
</file>

<file path=xl/sharedStrings.xml><?xml version="1.0" encoding="utf-8"?>
<sst xmlns="http://schemas.openxmlformats.org/spreadsheetml/2006/main" count="447" uniqueCount="280">
  <si>
    <t>Blues pro bláznivou holku</t>
  </si>
  <si>
    <t>Spalovač mrtvol</t>
  </si>
  <si>
    <t>Zbabělci</t>
  </si>
  <si>
    <t>Paní Bovaryová</t>
  </si>
  <si>
    <t>Válka s mloky</t>
  </si>
  <si>
    <t>Čekání na Godota</t>
  </si>
  <si>
    <t>Květy zla</t>
  </si>
  <si>
    <t>Tyrolské elegie</t>
  </si>
  <si>
    <t>Autor</t>
  </si>
  <si>
    <t>Dílo</t>
  </si>
  <si>
    <t>Romeo a Julie</t>
  </si>
  <si>
    <t>Jeptiška</t>
  </si>
  <si>
    <t>Evžen Oněgin</t>
  </si>
  <si>
    <t>Na Větrné hůrce</t>
  </si>
  <si>
    <t>Máj</t>
  </si>
  <si>
    <t>Kytice</t>
  </si>
  <si>
    <t>Manon Lescaut</t>
  </si>
  <si>
    <t>Host do domu</t>
  </si>
  <si>
    <t>Malý princ</t>
  </si>
  <si>
    <t>Petrolejové lampy</t>
  </si>
  <si>
    <t>Dekameron</t>
  </si>
  <si>
    <t>Noc na Karlštejně</t>
  </si>
  <si>
    <t>Revizor</t>
  </si>
  <si>
    <t>Pygmalion</t>
  </si>
  <si>
    <t>Nikola Šuhaj loupežník</t>
  </si>
  <si>
    <t>R.U.R.</t>
  </si>
  <si>
    <t>Slezské písně</t>
  </si>
  <si>
    <t>Proměna</t>
  </si>
  <si>
    <t>Cizinec</t>
  </si>
  <si>
    <t>Saturnin</t>
  </si>
  <si>
    <t>Na cestě</t>
  </si>
  <si>
    <t>Rozmarné léto</t>
  </si>
  <si>
    <t>Farma zvířat</t>
  </si>
  <si>
    <t>Kladivo na čarodějnice</t>
  </si>
  <si>
    <t>Maryša</t>
  </si>
  <si>
    <t>Edison</t>
  </si>
  <si>
    <t>Jméno růže</t>
  </si>
  <si>
    <t>Nevyplněn</t>
  </si>
  <si>
    <t>Nevyplněno</t>
  </si>
  <si>
    <t>Hamlet</t>
  </si>
  <si>
    <t>Obraz Doriana Graye</t>
  </si>
  <si>
    <t>Jeden den Ivana Děnisoviče</t>
  </si>
  <si>
    <t>Kdo chytá v žitě</t>
  </si>
  <si>
    <t>Bylo nás pět</t>
  </si>
  <si>
    <t>Romeo, Julie a tma</t>
  </si>
  <si>
    <t>Katyně</t>
  </si>
  <si>
    <t>Báječná léta pod psa</t>
  </si>
  <si>
    <t>Vyhnání Gerty Schnirch</t>
  </si>
  <si>
    <t>P</t>
  </si>
  <si>
    <t>D</t>
  </si>
  <si>
    <t>kanon_kod</t>
  </si>
  <si>
    <t>c_dila</t>
  </si>
  <si>
    <t>c_oblasti</t>
  </si>
  <si>
    <t>zanr_znacka</t>
  </si>
  <si>
    <t>Poezie/Drama</t>
  </si>
  <si>
    <t>Seznam literárních děl pro ústní maturitní zkoušku</t>
  </si>
  <si>
    <t>Český jazyk a literatura</t>
  </si>
  <si>
    <t>Třída:</t>
  </si>
  <si>
    <t>Jméno a příjmení:</t>
  </si>
  <si>
    <t>Číslo</t>
  </si>
  <si>
    <t>c_kanonu</t>
  </si>
  <si>
    <t>Musí být vybráno:</t>
  </si>
  <si>
    <t>Pokyny pro vyplnění</t>
  </si>
  <si>
    <t>Žánr</t>
  </si>
  <si>
    <t>Oblast</t>
  </si>
  <si>
    <t>Kód</t>
  </si>
  <si>
    <t>Jméno:</t>
  </si>
  <si>
    <t>Příjmení:</t>
  </si>
  <si>
    <t>Vyplňte své jméno, příjmení a vyberte svoji třídu.</t>
  </si>
  <si>
    <t>Zkontrolujte, zda jste splnili všechny podmínky pro výběr (u všech vám svítí "SPLNĚNO").</t>
  </si>
  <si>
    <t>Běžte na list "tisk", tento list vytiskněte, podepište a odevzdejte svému vyučujícímu českého jazyka.</t>
  </si>
  <si>
    <t>X</t>
  </si>
  <si>
    <t>Alespoň dvě prozaická díla.</t>
  </si>
  <si>
    <t>Alespoň dvě poezie.</t>
  </si>
  <si>
    <t>Alespoň dvě dramata.</t>
  </si>
  <si>
    <t>Alespoň pět děl z oblasti číslo 4.</t>
  </si>
  <si>
    <t>Alespoň čtyři díla z oblasti číslo 3.</t>
  </si>
  <si>
    <t>Alespoň tři díla z oblasti číslo 2.</t>
  </si>
  <si>
    <t>Alespoň dvě díla z oblasti číslo 1.</t>
  </si>
  <si>
    <t>Vyberte si díla z listu s názven "kanon" a zadejte čísla těchto děl do listu "vyber" do zelených polí na řádcích 21-40.</t>
  </si>
  <si>
    <t>Pýcha a předsudek</t>
  </si>
  <si>
    <t>Cid</t>
  </si>
  <si>
    <t>Utrpení mladého Werthera</t>
  </si>
  <si>
    <t>Lakomec</t>
  </si>
  <si>
    <t>Platón</t>
  </si>
  <si>
    <t>Faidros</t>
  </si>
  <si>
    <t>Král Oidipus</t>
  </si>
  <si>
    <t>Závěť</t>
  </si>
  <si>
    <t>Racek</t>
  </si>
  <si>
    <t>Idiot</t>
  </si>
  <si>
    <t>Chrám Matky Boží v Paříži</t>
  </si>
  <si>
    <t>Kulička</t>
  </si>
  <si>
    <t>Mrštík Alois, Mrštík Vilém</t>
  </si>
  <si>
    <t>Divá Bára</t>
  </si>
  <si>
    <t>Povídky malostranské</t>
  </si>
  <si>
    <t>Jáma a kyvadlo (celý soubor i stejnojmenná povídka)</t>
  </si>
  <si>
    <t>Cyrano z Bergeracu</t>
  </si>
  <si>
    <t>Quo vadis?</t>
  </si>
  <si>
    <t>Zabiják</t>
  </si>
  <si>
    <t>Stopařův průvodce po Galaxii</t>
  </si>
  <si>
    <t>Bez peří</t>
  </si>
  <si>
    <t>Alkoholy</t>
  </si>
  <si>
    <t>451 stupňů Fahrenheita</t>
  </si>
  <si>
    <t>Příběhy obyčejného šílenství</t>
  </si>
  <si>
    <t>Mistr a Markétka</t>
  </si>
  <si>
    <t>Mechanický pomeranč</t>
  </si>
  <si>
    <t>Alchymista</t>
  </si>
  <si>
    <t xml:space="preserve">Austenová, Jane </t>
  </si>
  <si>
    <t xml:space="preserve">Boccaccio, Giovanni </t>
  </si>
  <si>
    <t xml:space="preserve">Corneille, Pierre </t>
  </si>
  <si>
    <t xml:space="preserve">Diderot, Denis </t>
  </si>
  <si>
    <t xml:space="preserve">Goethe, Johann Wolfgang von </t>
  </si>
  <si>
    <t xml:space="preserve">Shakespeare, William </t>
  </si>
  <si>
    <t>Sofoklés,</t>
  </si>
  <si>
    <t xml:space="preserve">Villon, François </t>
  </si>
  <si>
    <t xml:space="preserve">Brontëová, Emily </t>
  </si>
  <si>
    <t xml:space="preserve">Baudelaire, Charles </t>
  </si>
  <si>
    <t>Čechov, Anton Pavlovič</t>
  </si>
  <si>
    <t>Dostojevskij, Fjodor Michajlovič</t>
  </si>
  <si>
    <t>Erben, Karel Jaromír</t>
  </si>
  <si>
    <t>Flaubert, Gustave</t>
  </si>
  <si>
    <t>Gogol, Nikolaj Vasiljevič</t>
  </si>
  <si>
    <t>Havlíček, Borovský Karel</t>
  </si>
  <si>
    <t>Hugo, Viktor</t>
  </si>
  <si>
    <t>Mácha, Karel Hynek</t>
  </si>
  <si>
    <t>Maupassant, Guy de</t>
  </si>
  <si>
    <t>Němcová, Božena</t>
  </si>
  <si>
    <t>Neruda, Jan</t>
  </si>
  <si>
    <t>Poe, Edgar Allan</t>
  </si>
  <si>
    <t>Puškin, Alexandr Sergejevič</t>
  </si>
  <si>
    <t>Rostand, Edmon</t>
  </si>
  <si>
    <t>Sienkiewicz, Henryk</t>
  </si>
  <si>
    <t>Tolstoj, Lev Nikolajevič</t>
  </si>
  <si>
    <t>Vrchlický, Jaroslav</t>
  </si>
  <si>
    <t>Wilde, Oscar</t>
  </si>
  <si>
    <t>Zola, Émile</t>
  </si>
  <si>
    <t>Adams, Douglas</t>
  </si>
  <si>
    <t>Allen, Woody</t>
  </si>
  <si>
    <t>Apollinaire, Guillaume</t>
  </si>
  <si>
    <t>Beckett, Samuel</t>
  </si>
  <si>
    <t>Bradbury, Ray</t>
  </si>
  <si>
    <t>Bukowski, Charles</t>
  </si>
  <si>
    <t>Bulgakov, Michail</t>
  </si>
  <si>
    <t>Burgess, Anthony</t>
  </si>
  <si>
    <t>Camus, Albert</t>
  </si>
  <si>
    <t>Coelho, Paul</t>
  </si>
  <si>
    <t>Dűrrenmatt, Friedrich</t>
  </si>
  <si>
    <t>Návštěva staré dámy</t>
  </si>
  <si>
    <t>Eco, Umberto</t>
  </si>
  <si>
    <t>F., Christiane</t>
  </si>
  <si>
    <t>My děti ze stanice ZOO</t>
  </si>
  <si>
    <t>Hemingway, Ernest</t>
  </si>
  <si>
    <t>Pohyblivý svátek</t>
  </si>
  <si>
    <t>Stařec a moře</t>
  </si>
  <si>
    <t>Hesse, Herman</t>
  </si>
  <si>
    <t>Siddhártha</t>
  </si>
  <si>
    <t>Ionesco, Eugéne</t>
  </si>
  <si>
    <t>Plešatá zpěvačka</t>
  </si>
  <si>
    <t>Irving, John</t>
  </si>
  <si>
    <t>Svět podle Garpa</t>
  </si>
  <si>
    <t>Kafka, Franz</t>
  </si>
  <si>
    <t>Kerouac, Jack</t>
  </si>
  <si>
    <t>London, Jack</t>
  </si>
  <si>
    <t>Tulák po hvězdách</t>
  </si>
  <si>
    <t>Mann, Thomas</t>
  </si>
  <si>
    <t>Smrt v Benátkách</t>
  </si>
  <si>
    <t>Merle, Robert</t>
  </si>
  <si>
    <t>Smrt je mým řemeslem</t>
  </si>
  <si>
    <t>Moravia, Alberto</t>
  </si>
  <si>
    <t>Horalka</t>
  </si>
  <si>
    <t>Morgenstern, Christian</t>
  </si>
  <si>
    <t>Šibeniční písně</t>
  </si>
  <si>
    <t>Murakami, Haruki</t>
  </si>
  <si>
    <t>Norské dřevo</t>
  </si>
  <si>
    <t>Nabokov, Vladimir</t>
  </si>
  <si>
    <t>Lolita</t>
  </si>
  <si>
    <t>Orwell, George</t>
  </si>
  <si>
    <t>Remarque, Erich Maria</t>
  </si>
  <si>
    <t>Tři kamarádi</t>
  </si>
  <si>
    <t>Saint-Exupéry, Antoine de</t>
  </si>
  <si>
    <t>Salinger, Jarome David</t>
  </si>
  <si>
    <t>Shaw, George Bernard</t>
  </si>
  <si>
    <t>Solženicyn, Alexandr Isajevič</t>
  </si>
  <si>
    <t>Steinbeck, John</t>
  </si>
  <si>
    <t>O myších a lidech</t>
  </si>
  <si>
    <t>Stone, Irving</t>
  </si>
  <si>
    <t>Žízeň po životě</t>
  </si>
  <si>
    <t>Vonnegut, Kurt</t>
  </si>
  <si>
    <t>Jatka č. 5</t>
  </si>
  <si>
    <t>Waltari, Mika</t>
  </si>
  <si>
    <t>Egypťan Sinuhet</t>
  </si>
  <si>
    <t>Williams, Tennessee</t>
  </si>
  <si>
    <t>Kočka na rozpálené plechové střeše</t>
  </si>
  <si>
    <t>Andronikova, Hana</t>
  </si>
  <si>
    <t>Zvuk slunečních hodin</t>
  </si>
  <si>
    <t>Bezruč, Petr</t>
  </si>
  <si>
    <t>Bondy, Egon</t>
  </si>
  <si>
    <t>Invalidní sourozenci</t>
  </si>
  <si>
    <t>Cimrman, Smoljak, Svěrák</t>
  </si>
  <si>
    <t>Záskok</t>
  </si>
  <si>
    <t>Čapek, Karel</t>
  </si>
  <si>
    <t>Matka</t>
  </si>
  <si>
    <t>Dousková, Irena</t>
  </si>
  <si>
    <t>Hrdý Budžes</t>
  </si>
  <si>
    <t>Dyk, Viktor</t>
  </si>
  <si>
    <t>Krysař</t>
  </si>
  <si>
    <t>Fuks, Ladislav</t>
  </si>
  <si>
    <t>Gellner, František</t>
  </si>
  <si>
    <t>Po nás ať přijde potopa</t>
  </si>
  <si>
    <t>Hašek, Jaroslav</t>
  </si>
  <si>
    <t>Havel, Václav</t>
  </si>
  <si>
    <t>Zahradní slavnost</t>
  </si>
  <si>
    <t>Havlíček, Jaroslav</t>
  </si>
  <si>
    <t>Hrabal, Bohumil</t>
  </si>
  <si>
    <t>Obsluhoval jsem anglického krále</t>
  </si>
  <si>
    <t>Hrabě, Václav</t>
  </si>
  <si>
    <t>Jirotka, Zdeněk</t>
  </si>
  <si>
    <t>Jirous, Ivan Martin</t>
  </si>
  <si>
    <t>Magorovy labutí písně</t>
  </si>
  <si>
    <t>Kainar, Josef</t>
  </si>
  <si>
    <t>Nové mýty</t>
  </si>
  <si>
    <t>Kaplický, Václav</t>
  </si>
  <si>
    <t>Kohout, Pavel</t>
  </si>
  <si>
    <t>Kundera, Milan</t>
  </si>
  <si>
    <t>Směšné lásky</t>
  </si>
  <si>
    <t>Žert</t>
  </si>
  <si>
    <t>Modlitba pro Kateřinu Horovitzovou</t>
  </si>
  <si>
    <t>Lustig, Arnošt</t>
  </si>
  <si>
    <t>Mikulášek, Oldřich</t>
  </si>
  <si>
    <t>Šokovaná růže</t>
  </si>
  <si>
    <t>Nezval, Vítězslav</t>
  </si>
  <si>
    <t>Olbracht, Ivan</t>
  </si>
  <si>
    <t>Otčenášek, Jan</t>
  </si>
  <si>
    <t>Poláček, Karel</t>
  </si>
  <si>
    <t>Seifert, Jaroslav</t>
  </si>
  <si>
    <t>Jablko z klína</t>
  </si>
  <si>
    <t>Schulz, Karel</t>
  </si>
  <si>
    <t>Kámen a bolest</t>
  </si>
  <si>
    <t>Skácel, Jan</t>
  </si>
  <si>
    <t>Smuténka</t>
  </si>
  <si>
    <t>Škvorecký, Josef</t>
  </si>
  <si>
    <t>Šrámek, Fráňa</t>
  </si>
  <si>
    <t>Splav</t>
  </si>
  <si>
    <t>Tučková, Kateřina</t>
  </si>
  <si>
    <t>Vančura, Vladislav</t>
  </si>
  <si>
    <t>Viewegh, Michal</t>
  </si>
  <si>
    <t>Werich, Jan, Voskovec, Jiří</t>
  </si>
  <si>
    <t>Osel a stín</t>
  </si>
  <si>
    <t>Wolker, Jiří</t>
  </si>
  <si>
    <t>Zahradníček, Jan</t>
  </si>
  <si>
    <t>Dům Strach</t>
  </si>
  <si>
    <t>Drama</t>
  </si>
  <si>
    <t>Poezie</t>
  </si>
  <si>
    <t>Anna Karenina</t>
  </si>
  <si>
    <t>Molière</t>
  </si>
  <si>
    <t>Frankenstein</t>
  </si>
  <si>
    <t xml:space="preserve">Shelleyová, Mary Wollstonecraft </t>
  </si>
  <si>
    <t>Střední škola umění a designu a VOŠ Brno, příspěvková organizace</t>
  </si>
  <si>
    <t>podpis studenta</t>
  </si>
  <si>
    <t>podpis vyučujícího</t>
  </si>
  <si>
    <t>Petr a Lucie</t>
  </si>
  <si>
    <t>Cuninngham Michael</t>
  </si>
  <si>
    <t>Hodiny</t>
  </si>
  <si>
    <t>Rolland, Romain</t>
  </si>
  <si>
    <t>Osudy dobrého vojáka Švejka za světové války - 1. a 2. díl</t>
  </si>
  <si>
    <t>Rowlingová, Joanne K.</t>
  </si>
  <si>
    <t>Mornštajnová, Alena</t>
  </si>
  <si>
    <t>Hana</t>
  </si>
  <si>
    <t>Harry Potter a Kámen mudrců</t>
  </si>
  <si>
    <t>Fitzgerald, Francis Scott</t>
  </si>
  <si>
    <t>Velký Gatsby</t>
  </si>
  <si>
    <t>Mawer, Simon</t>
  </si>
  <si>
    <t>Skleněný pokoj</t>
  </si>
  <si>
    <t>4.E  (vyučující Mgr. Sendlerová)</t>
  </si>
  <si>
    <t>4.F  (vyučující Mgr. Sendlerová)</t>
  </si>
  <si>
    <t>4.A  (vyučující Mgr. Rešková)</t>
  </si>
  <si>
    <t>4.B  (vyučující Mgr. Rešková)</t>
  </si>
  <si>
    <t>4.C  (vyučující Mgr. Rešková)</t>
  </si>
  <si>
    <t>4.D  (vyučující Mgr. Sendlerová)</t>
  </si>
  <si>
    <t>termín: podzim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</si>
</sst>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Calibri"/>
      <family val="2"/>
      <charset val="238"/>
    </font>
    <font>
      <b/>
      <sz val="16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0"/>
      <color rgb="FF22222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000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6" fillId="0" borderId="0" xfId="0" applyFont="1" applyBorder="1" applyAlignment="1">
      <alignment vertical="center"/>
    </xf>
    <xf numFmtId="0" fontId="8" fillId="0" borderId="0" xfId="0" applyFont="1" applyAlignment="1">
      <alignment horizontal="left" inden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0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0" fillId="0" borderId="0" xfId="0" applyFill="1" applyAlignment="1">
      <alignment horizontal="center"/>
    </xf>
    <xf numFmtId="0" fontId="3" fillId="0" borderId="0" xfId="0" applyFont="1" applyFill="1"/>
    <xf numFmtId="0" fontId="0" fillId="0" borderId="0" xfId="0" applyFill="1" applyBorder="1" applyAlignment="1">
      <alignment horizontal="center"/>
    </xf>
    <xf numFmtId="0" fontId="3" fillId="0" borderId="0" xfId="0" applyFont="1" applyFill="1" applyBorder="1"/>
    <xf numFmtId="0" fontId="0" fillId="0" borderId="0" xfId="0" applyFill="1" applyBorder="1"/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2" xfId="0" applyFill="1" applyBorder="1" applyAlignment="1">
      <alignment horizontal="center"/>
    </xf>
    <xf numFmtId="0" fontId="3" fillId="0" borderId="2" xfId="0" applyFont="1" applyFill="1" applyBorder="1"/>
    <xf numFmtId="0" fontId="0" fillId="0" borderId="2" xfId="0" applyFill="1" applyBorder="1"/>
    <xf numFmtId="49" fontId="0" fillId="0" borderId="0" xfId="0" applyNumberFormat="1" applyFill="1" applyBorder="1" applyAlignment="1">
      <alignment horizontal="left"/>
    </xf>
    <xf numFmtId="0" fontId="2" fillId="2" borderId="0" xfId="0" applyFont="1" applyFill="1" applyAlignment="1"/>
    <xf numFmtId="0" fontId="2" fillId="2" borderId="0" xfId="0" applyFont="1" applyFill="1" applyAlignment="1">
      <alignment horizontal="left" vertic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0" fillId="3" borderId="0" xfId="0" applyFill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9" fillId="3" borderId="0" xfId="0" applyFont="1" applyFill="1" applyAlignment="1" applyProtection="1">
      <alignment horizontal="center" vertical="center"/>
      <protection locked="0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indent="1"/>
    </xf>
    <xf numFmtId="0" fontId="6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indent="1"/>
    </xf>
    <xf numFmtId="0" fontId="12" fillId="0" borderId="0" xfId="0" applyFont="1" applyAlignment="1">
      <alignment horizontal="left" indent="1"/>
    </xf>
    <xf numFmtId="0" fontId="12" fillId="0" borderId="0" xfId="0" applyFont="1"/>
    <xf numFmtId="0" fontId="10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8" fillId="0" borderId="3" xfId="0" applyFont="1" applyBorder="1"/>
    <xf numFmtId="0" fontId="11" fillId="0" borderId="0" xfId="0" applyFont="1" applyAlignment="1">
      <alignment vertical="center"/>
    </xf>
    <xf numFmtId="0" fontId="13" fillId="0" borderId="0" xfId="0" applyFont="1" applyFill="1" applyAlignment="1">
      <alignment horizontal="center"/>
    </xf>
    <xf numFmtId="0" fontId="13" fillId="0" borderId="0" xfId="0" applyFont="1" applyFill="1" applyAlignment="1">
      <alignment horizontal="left" indent="1"/>
    </xf>
    <xf numFmtId="0" fontId="12" fillId="0" borderId="0" xfId="0" applyFont="1" applyAlignment="1">
      <alignment horizontal="left"/>
    </xf>
    <xf numFmtId="0" fontId="6" fillId="0" borderId="0" xfId="0" applyFont="1"/>
    <xf numFmtId="0" fontId="15" fillId="4" borderId="0" xfId="0" applyFont="1" applyFill="1" applyAlignment="1">
      <alignment vertical="center"/>
    </xf>
    <xf numFmtId="0" fontId="6" fillId="0" borderId="0" xfId="0" applyFont="1" applyAlignment="1">
      <alignment horizontal="left" vertical="center" indent="1"/>
    </xf>
    <xf numFmtId="0" fontId="15" fillId="4" borderId="0" xfId="0" applyFont="1" applyFill="1"/>
    <xf numFmtId="0" fontId="0" fillId="0" borderId="0" xfId="0" applyFont="1" applyFill="1" applyBorder="1"/>
    <xf numFmtId="0" fontId="0" fillId="0" borderId="0" xfId="0" applyFont="1" applyFill="1"/>
    <xf numFmtId="0" fontId="13" fillId="0" borderId="0" xfId="0" applyFont="1"/>
    <xf numFmtId="0" fontId="14" fillId="0" borderId="0" xfId="0" applyFont="1" applyAlignment="1">
      <alignment horizontal="left"/>
    </xf>
    <xf numFmtId="0" fontId="16" fillId="0" borderId="0" xfId="0" applyFont="1" applyAlignment="1">
      <alignment horizontal="center" vertical="center"/>
    </xf>
    <xf numFmtId="0" fontId="0" fillId="0" borderId="1" xfId="0" applyBorder="1"/>
    <xf numFmtId="0" fontId="3" fillId="0" borderId="1" xfId="0" applyFont="1" applyBorder="1"/>
    <xf numFmtId="0" fontId="0" fillId="0" borderId="0" xfId="0" applyFill="1" applyBorder="1" applyAlignment="1">
      <alignment horizontal="left"/>
    </xf>
    <xf numFmtId="0" fontId="0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Border="1" applyAlignment="1">
      <alignment horizontal="left" vertical="center"/>
    </xf>
    <xf numFmtId="0" fontId="4" fillId="0" borderId="1" xfId="0" applyFont="1" applyBorder="1" applyAlignment="1" applyProtection="1">
      <alignment vertical="center"/>
      <protection hidden="1"/>
    </xf>
    <xf numFmtId="0" fontId="6" fillId="0" borderId="1" xfId="0" applyFont="1" applyBorder="1" applyAlignment="1" applyProtection="1">
      <alignment vertical="center"/>
      <protection hidden="1"/>
    </xf>
    <xf numFmtId="0" fontId="8" fillId="0" borderId="1" xfId="0" applyFont="1" applyBorder="1" applyAlignment="1" applyProtection="1">
      <alignment horizontal="left" indent="1"/>
      <protection hidden="1"/>
    </xf>
    <xf numFmtId="0" fontId="8" fillId="0" borderId="1" xfId="0" applyFont="1" applyBorder="1" applyProtection="1">
      <protection hidden="1"/>
    </xf>
    <xf numFmtId="0" fontId="8" fillId="0" borderId="0" xfId="0" applyFont="1" applyProtection="1">
      <protection hidden="1"/>
    </xf>
    <xf numFmtId="0" fontId="8" fillId="0" borderId="0" xfId="0" applyFont="1" applyAlignment="1" applyProtection="1">
      <alignment horizontal="left" indent="1"/>
      <protection hidden="1"/>
    </xf>
    <xf numFmtId="0" fontId="6" fillId="0" borderId="0" xfId="0" applyFont="1" applyBorder="1" applyAlignment="1" applyProtection="1">
      <alignment vertical="center"/>
      <protection hidden="1"/>
    </xf>
    <xf numFmtId="0" fontId="7" fillId="0" borderId="0" xfId="0" applyFont="1" applyBorder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horizontal="left" vertical="center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9" fillId="0" borderId="0" xfId="0" applyFont="1" applyProtection="1">
      <protection hidden="1"/>
    </xf>
    <xf numFmtId="0" fontId="9" fillId="0" borderId="0" xfId="0" applyFont="1" applyAlignment="1" applyProtection="1">
      <alignment horizontal="left" indent="1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0" fillId="0" borderId="0" xfId="0" applyFont="1" applyBorder="1" applyAlignment="1" applyProtection="1">
      <alignment vertical="center"/>
      <protection hidden="1"/>
    </xf>
    <xf numFmtId="0" fontId="9" fillId="0" borderId="2" xfId="0" applyFont="1" applyBorder="1" applyAlignment="1" applyProtection="1">
      <alignment horizontal="center" vertical="center"/>
      <protection hidden="1"/>
    </xf>
    <xf numFmtId="0" fontId="9" fillId="0" borderId="2" xfId="0" applyFont="1" applyBorder="1" applyAlignment="1" applyProtection="1">
      <alignment vertical="center"/>
      <protection hidden="1"/>
    </xf>
    <xf numFmtId="0" fontId="9" fillId="0" borderId="4" xfId="0" applyFont="1" applyBorder="1" applyAlignment="1" applyProtection="1">
      <alignment horizontal="center" vertical="center"/>
      <protection hidden="1"/>
    </xf>
    <xf numFmtId="0" fontId="9" fillId="0" borderId="4" xfId="0" applyFont="1" applyBorder="1" applyAlignment="1" applyProtection="1">
      <alignment vertical="center"/>
      <protection hidden="1"/>
    </xf>
    <xf numFmtId="0" fontId="8" fillId="0" borderId="0" xfId="0" applyNumberFormat="1" applyFont="1" applyFill="1" applyAlignment="1">
      <alignment horizontal="left"/>
    </xf>
    <xf numFmtId="0" fontId="8" fillId="0" borderId="0" xfId="0" applyFont="1" applyFill="1" applyAlignment="1">
      <alignment horizontal="left" indent="1"/>
    </xf>
    <xf numFmtId="0" fontId="18" fillId="0" borderId="0" xfId="0" applyFont="1" applyAlignment="1">
      <alignment vertical="center"/>
    </xf>
    <xf numFmtId="0" fontId="8" fillId="0" borderId="0" xfId="0" applyNumberFormat="1" applyFont="1" applyFill="1" applyBorder="1" applyAlignment="1">
      <alignment horizontal="left"/>
    </xf>
    <xf numFmtId="0" fontId="12" fillId="0" borderId="0" xfId="0" applyNumberFormat="1" applyFont="1" applyFill="1" applyAlignment="1">
      <alignment horizontal="left"/>
    </xf>
    <xf numFmtId="0" fontId="12" fillId="0" borderId="0" xfId="0" applyNumberFormat="1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vertical="center"/>
    </xf>
    <xf numFmtId="0" fontId="19" fillId="0" borderId="0" xfId="0" applyFont="1" applyBorder="1" applyAlignment="1" applyProtection="1">
      <alignment vertical="center"/>
      <protection hidden="1"/>
    </xf>
    <xf numFmtId="0" fontId="20" fillId="0" borderId="0" xfId="0" applyFont="1"/>
    <xf numFmtId="0" fontId="11" fillId="3" borderId="0" xfId="0" applyFont="1" applyFill="1" applyAlignment="1" applyProtection="1">
      <alignment horizontal="left" vertical="center"/>
      <protection locked="0"/>
    </xf>
    <xf numFmtId="0" fontId="16" fillId="0" borderId="0" xfId="0" applyFont="1" applyAlignment="1">
      <alignment horizontal="center" vertical="center"/>
    </xf>
    <xf numFmtId="0" fontId="9" fillId="0" borderId="4" xfId="0" applyFont="1" applyBorder="1" applyAlignment="1" applyProtection="1">
      <alignment horizontal="left" vertical="center"/>
      <protection hidden="1"/>
    </xf>
    <xf numFmtId="0" fontId="9" fillId="0" borderId="2" xfId="0" applyFont="1" applyBorder="1" applyAlignment="1" applyProtection="1">
      <alignment horizontal="left" vertical="center"/>
      <protection hidden="1"/>
    </xf>
    <xf numFmtId="0" fontId="6" fillId="0" borderId="0" xfId="0" applyFont="1" applyAlignment="1" applyProtection="1">
      <alignment horizontal="left"/>
      <protection hidden="1"/>
    </xf>
    <xf numFmtId="0" fontId="8" fillId="0" borderId="0" xfId="0" applyFont="1" applyAlignment="1" applyProtection="1">
      <alignment horizontal="left"/>
      <protection hidden="1"/>
    </xf>
    <xf numFmtId="0" fontId="11" fillId="0" borderId="0" xfId="0" applyFont="1" applyAlignment="1" applyProtection="1">
      <alignment horizontal="left" vertical="center"/>
      <protection hidden="1"/>
    </xf>
    <xf numFmtId="0" fontId="10" fillId="0" borderId="1" xfId="0" applyFont="1" applyBorder="1" applyAlignment="1" applyProtection="1">
      <alignment horizontal="left" vertical="center"/>
      <protection hidden="1"/>
    </xf>
    <xf numFmtId="0" fontId="17" fillId="0" borderId="0" xfId="0" applyFont="1" applyBorder="1" applyAlignment="1" applyProtection="1">
      <alignment horizontal="left" vertical="center"/>
      <protection hidden="1"/>
    </xf>
    <xf numFmtId="0" fontId="5" fillId="0" borderId="0" xfId="0" applyFont="1" applyBorder="1" applyAlignment="1" applyProtection="1">
      <alignment horizontal="left" vertical="center"/>
      <protection hidden="1"/>
    </xf>
  </cellXfs>
  <cellStyles count="1">
    <cellStyle name="Normální" xfId="0" builtinId="0"/>
  </cellStyles>
  <dxfs count="13">
    <dxf>
      <font>
        <b/>
        <i val="0"/>
        <color auto="1"/>
        <name val="Cambria"/>
        <scheme val="none"/>
      </font>
      <fill>
        <patternFill>
          <bgColor theme="0"/>
        </patternFill>
      </fill>
    </dxf>
    <dxf>
      <font>
        <b/>
        <i val="0"/>
        <color auto="1"/>
        <name val="Cambria"/>
        <scheme val="none"/>
      </font>
      <fill>
        <patternFill>
          <bgColor theme="0"/>
        </patternFill>
      </fill>
    </dxf>
    <dxf>
      <font>
        <b/>
        <i val="0"/>
        <color theme="8" tint="-0.24994659260841701"/>
      </font>
      <fill>
        <patternFill patternType="none">
          <bgColor indexed="65"/>
        </patternFill>
      </fill>
    </dxf>
    <dxf>
      <font>
        <b/>
        <i val="0"/>
        <color theme="9" tint="-0.24994659260841701"/>
      </font>
    </dxf>
    <dxf>
      <font>
        <b/>
        <i val="0"/>
        <color theme="8" tint="-0.24994659260841701"/>
      </font>
      <fill>
        <patternFill patternType="none">
          <bgColor indexed="65"/>
        </patternFill>
      </fill>
    </dxf>
    <dxf>
      <font>
        <b/>
        <i val="0"/>
        <color theme="9" tint="-0.24994659260841701"/>
      </font>
    </dxf>
    <dxf>
      <font>
        <b/>
        <i val="0"/>
        <color theme="8" tint="-0.24994659260841701"/>
      </font>
      <fill>
        <patternFill patternType="none">
          <bgColor indexed="65"/>
        </patternFill>
      </fill>
    </dxf>
    <dxf>
      <font>
        <b/>
        <i val="0"/>
        <color theme="9" tint="-0.24994659260841701"/>
      </font>
    </dxf>
    <dxf>
      <font>
        <b/>
        <i val="0"/>
        <color auto="1"/>
        <name val="Cambria"/>
        <scheme val="none"/>
      </font>
      <fill>
        <patternFill>
          <bgColor theme="0"/>
        </patternFill>
      </fill>
    </dxf>
    <dxf>
      <font>
        <b/>
        <i val="0"/>
        <color auto="1"/>
        <name val="Cambria"/>
        <scheme val="none"/>
      </font>
      <fill>
        <patternFill>
          <bgColor theme="0"/>
        </patternFill>
      </fill>
    </dxf>
    <dxf>
      <font>
        <b/>
        <i val="0"/>
        <color auto="1"/>
        <name val="Cambria"/>
        <scheme val="none"/>
      </font>
      <fill>
        <patternFill>
          <bgColor theme="0"/>
        </patternFill>
      </fill>
    </dxf>
    <dxf>
      <font>
        <b/>
        <i val="0"/>
        <color auto="1"/>
        <name val="Cambria"/>
        <scheme val="none"/>
      </font>
      <fill>
        <patternFill>
          <bgColor theme="0"/>
        </patternFill>
      </fill>
    </dxf>
    <dxf>
      <font>
        <b/>
        <i val="0"/>
        <color auto="1"/>
        <name val="Cambria"/>
        <scheme val="none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J48"/>
  <sheetViews>
    <sheetView zoomScaleNormal="100" workbookViewId="0">
      <selection activeCell="B9" sqref="B9:C9"/>
    </sheetView>
  </sheetViews>
  <sheetFormatPr defaultRowHeight="12.75" x14ac:dyDescent="0.2"/>
  <cols>
    <col min="1" max="1" width="10.140625" style="12" customWidth="1"/>
    <col min="2" max="2" width="8.85546875" style="12" customWidth="1"/>
    <col min="3" max="3" width="34.28515625" style="12" customWidth="1"/>
    <col min="4" max="4" width="54.140625" style="12" customWidth="1"/>
    <col min="5" max="5" width="8.5703125" style="49" hidden="1" customWidth="1"/>
    <col min="6" max="6" width="14.85546875" style="50" hidden="1" customWidth="1"/>
    <col min="7" max="7" width="56" style="8" customWidth="1"/>
    <col min="8" max="8" width="9.140625" style="58"/>
    <col min="9" max="16384" width="9.140625" style="9"/>
  </cols>
  <sheetData>
    <row r="1" spans="1:6" ht="15.75" x14ac:dyDescent="0.2">
      <c r="A1" s="48" t="s">
        <v>62</v>
      </c>
      <c r="B1" s="38"/>
      <c r="C1" s="38"/>
      <c r="D1" s="38"/>
    </row>
    <row r="2" spans="1:6" ht="15.75" x14ac:dyDescent="0.25">
      <c r="A2" s="52" t="s">
        <v>68</v>
      </c>
      <c r="B2" s="38"/>
      <c r="C2" s="38"/>
      <c r="D2" s="38"/>
    </row>
    <row r="3" spans="1:6" ht="15.75" x14ac:dyDescent="0.2">
      <c r="A3" s="38" t="s">
        <v>79</v>
      </c>
      <c r="B3" s="38"/>
      <c r="C3" s="38"/>
      <c r="D3" s="38"/>
    </row>
    <row r="4" spans="1:6" ht="15.75" x14ac:dyDescent="0.2">
      <c r="A4" s="38" t="s">
        <v>69</v>
      </c>
      <c r="B4" s="38"/>
      <c r="C4" s="38"/>
      <c r="D4" s="38"/>
    </row>
    <row r="5" spans="1:6" ht="15.75" x14ac:dyDescent="0.2">
      <c r="A5" s="38" t="s">
        <v>70</v>
      </c>
      <c r="B5" s="38"/>
      <c r="C5" s="38"/>
      <c r="D5" s="38"/>
    </row>
    <row r="6" spans="1:6" ht="14.25" customHeight="1" x14ac:dyDescent="0.2">
      <c r="A6" s="38"/>
      <c r="B6" s="38"/>
      <c r="C6" s="38"/>
      <c r="D6" s="38"/>
    </row>
    <row r="7" spans="1:6" ht="14.25" customHeight="1" x14ac:dyDescent="0.2">
      <c r="A7" s="38" t="s">
        <v>66</v>
      </c>
      <c r="B7" s="100"/>
      <c r="C7" s="100"/>
      <c r="D7" s="38"/>
    </row>
    <row r="8" spans="1:6" ht="14.25" customHeight="1" x14ac:dyDescent="0.2">
      <c r="A8" s="38" t="s">
        <v>67</v>
      </c>
      <c r="B8" s="100"/>
      <c r="C8" s="100"/>
      <c r="D8" s="38"/>
    </row>
    <row r="9" spans="1:6" ht="14.25" customHeight="1" x14ac:dyDescent="0.2">
      <c r="A9" s="38" t="s">
        <v>57</v>
      </c>
      <c r="B9" s="100"/>
      <c r="C9" s="100"/>
      <c r="D9" s="38"/>
    </row>
    <row r="10" spans="1:6" ht="14.25" customHeight="1" x14ac:dyDescent="0.2">
      <c r="A10" s="38"/>
      <c r="B10" s="38"/>
      <c r="C10" s="38"/>
      <c r="D10" s="38"/>
    </row>
    <row r="11" spans="1:6" ht="14.25" customHeight="1" x14ac:dyDescent="0.2">
      <c r="A11" s="48" t="s">
        <v>61</v>
      </c>
      <c r="B11" s="38"/>
      <c r="C11" s="38"/>
      <c r="D11" s="38"/>
    </row>
    <row r="12" spans="1:6" ht="14.25" customHeight="1" x14ac:dyDescent="0.2">
      <c r="A12" s="54" t="s">
        <v>72</v>
      </c>
      <c r="B12" s="38"/>
      <c r="C12" s="38"/>
      <c r="D12" s="53" t="str">
        <f>IF(E12&gt;1,"SPLNĚNO","NESPLNĚNO")</f>
        <v>NESPLNĚNO</v>
      </c>
      <c r="E12" s="90">
        <f>COUNTIF(E21:E40,"X")</f>
        <v>0</v>
      </c>
      <c r="F12" s="91"/>
    </row>
    <row r="13" spans="1:6" ht="14.25" customHeight="1" x14ac:dyDescent="0.2">
      <c r="A13" s="54" t="s">
        <v>73</v>
      </c>
      <c r="B13" s="38"/>
      <c r="C13" s="38"/>
      <c r="D13" s="53" t="str">
        <f>IF(E13&gt;1,"SPLNĚNO","NESPLNĚNO")</f>
        <v>NESPLNĚNO</v>
      </c>
      <c r="E13" s="90">
        <f>COUNTIF(E21:E40,"P")</f>
        <v>0</v>
      </c>
      <c r="F13" s="90"/>
    </row>
    <row r="14" spans="1:6" ht="14.25" customHeight="1" x14ac:dyDescent="0.2">
      <c r="A14" s="54" t="s">
        <v>74</v>
      </c>
      <c r="B14" s="38"/>
      <c r="C14" s="38"/>
      <c r="D14" s="53" t="str">
        <f>IF(E14&gt;1,"SPLNĚNO","NESPLNĚNO")</f>
        <v>NESPLNĚNO</v>
      </c>
      <c r="E14" s="90">
        <f>COUNTIF(E21:E40,"D")</f>
        <v>0</v>
      </c>
      <c r="F14" s="90"/>
    </row>
    <row r="15" spans="1:6" ht="14.25" customHeight="1" x14ac:dyDescent="0.25">
      <c r="A15" s="54" t="s">
        <v>78</v>
      </c>
      <c r="B15" s="38"/>
      <c r="C15" s="38"/>
      <c r="D15" s="55" t="str">
        <f>IF(F15&gt;1,"SPLNĚNO","NESPLNĚNO")</f>
        <v>NESPLNĚNO</v>
      </c>
      <c r="E15" s="90"/>
      <c r="F15" s="90">
        <f>COUNTIF(F21:F40,1)</f>
        <v>0</v>
      </c>
    </row>
    <row r="16" spans="1:6" ht="14.25" customHeight="1" x14ac:dyDescent="0.25">
      <c r="A16" s="54" t="s">
        <v>77</v>
      </c>
      <c r="B16" s="38"/>
      <c r="C16" s="38"/>
      <c r="D16" s="55" t="str">
        <f>IF(F16&gt;2,"SPLNĚNO","NESPLNĚNO")</f>
        <v>NESPLNĚNO</v>
      </c>
      <c r="E16" s="90"/>
      <c r="F16" s="90">
        <f>COUNTIF(F21:F40,2)</f>
        <v>0</v>
      </c>
    </row>
    <row r="17" spans="1:10" ht="14.25" customHeight="1" x14ac:dyDescent="0.2">
      <c r="A17" s="54" t="s">
        <v>76</v>
      </c>
      <c r="B17" s="38"/>
      <c r="C17" s="38"/>
      <c r="D17" s="53" t="str">
        <f>IF(F17&gt;3,"SPLNĚNO","NESPLNĚNO")</f>
        <v>NESPLNĚNO</v>
      </c>
      <c r="E17" s="90"/>
      <c r="F17" s="90">
        <f>COUNTIF(F21:F40,3)</f>
        <v>0</v>
      </c>
    </row>
    <row r="18" spans="1:10" ht="14.25" customHeight="1" x14ac:dyDescent="0.2">
      <c r="A18" s="54" t="s">
        <v>75</v>
      </c>
      <c r="B18" s="38"/>
      <c r="C18" s="38"/>
      <c r="D18" s="53" t="str">
        <f>IF(F18&gt;4,"SPLNĚNO","NESPLNĚNO")</f>
        <v>NESPLNĚNO</v>
      </c>
      <c r="E18" s="90"/>
      <c r="F18" s="90">
        <f>COUNTIF(F21:F40,4)</f>
        <v>0</v>
      </c>
    </row>
    <row r="19" spans="1:10" ht="26.25" customHeight="1" x14ac:dyDescent="0.2">
      <c r="A19" s="10"/>
      <c r="B19" s="101" t="str">
        <f>IF(MAX(H21:H40)&gt;1,"VYBRÁNA DVĚ STEJNÁ DÍLA!","")</f>
        <v/>
      </c>
      <c r="C19" s="101"/>
      <c r="D19" s="60" t="str">
        <f>IF(AND(MAX(J21:J40)&gt;2,COUNTIF(C21:C41,"Nevyplněn")&lt;1),"VÍCE NEŽ DVĚ DÍLA JEDNO AUTORA!","")</f>
        <v/>
      </c>
      <c r="E19" s="92"/>
      <c r="F19" s="93"/>
    </row>
    <row r="20" spans="1:10" s="51" customFormat="1" ht="14.25" customHeight="1" x14ac:dyDescent="0.2">
      <c r="A20" s="11" t="s">
        <v>59</v>
      </c>
      <c r="B20" s="11" t="s">
        <v>65</v>
      </c>
      <c r="C20" s="13" t="s">
        <v>8</v>
      </c>
      <c r="D20" s="13" t="s">
        <v>9</v>
      </c>
      <c r="E20" s="94" t="s">
        <v>63</v>
      </c>
      <c r="F20" s="95" t="s">
        <v>64</v>
      </c>
      <c r="G20" s="43"/>
      <c r="H20" s="59"/>
    </row>
    <row r="21" spans="1:10" ht="14.25" customHeight="1" x14ac:dyDescent="0.2">
      <c r="A21" s="34"/>
      <c r="B21" s="14" t="str">
        <f>VLOOKUP(A21,kanon!$A$1:$H$122,7,0)</f>
        <v>0-00</v>
      </c>
      <c r="C21" s="14" t="str">
        <f>VLOOKUP(A21,kanon!$A$1:$H$122,4,0)</f>
        <v>Nevyplněn</v>
      </c>
      <c r="D21" s="14" t="str">
        <f>VLOOKUP(A21,kanon!$A$1:$H$122,5,0)</f>
        <v>Nevyplněno</v>
      </c>
      <c r="E21" s="96">
        <f>VLOOKUP(A21,kanon!$A$1:$H$122,6,0)</f>
        <v>0</v>
      </c>
      <c r="F21" s="96">
        <f>VLOOKUP(A21,kanon!$A$1:$H$122,2,0)</f>
        <v>0</v>
      </c>
      <c r="H21" s="58">
        <f>COUNTIF($A$21:$A$40,A21)</f>
        <v>0</v>
      </c>
      <c r="I21" s="58">
        <f>COUNTIF($C$21:$C$40,C21)</f>
        <v>20</v>
      </c>
      <c r="J21" s="58">
        <f>IF(LEN(C21)&gt;1,I21,0)</f>
        <v>20</v>
      </c>
    </row>
    <row r="22" spans="1:10" ht="14.25" customHeight="1" x14ac:dyDescent="0.2">
      <c r="A22" s="34"/>
      <c r="B22" s="14" t="str">
        <f>VLOOKUP(A22,kanon!$A$1:$H$122,7,0)</f>
        <v>0-00</v>
      </c>
      <c r="C22" s="14" t="str">
        <f>VLOOKUP(A22,kanon!$A$1:$H$122,4,0)</f>
        <v>Nevyplněn</v>
      </c>
      <c r="D22" s="14" t="str">
        <f>VLOOKUP(A22,kanon!$A$1:$H$122,5,0)</f>
        <v>Nevyplněno</v>
      </c>
      <c r="E22" s="96">
        <f>VLOOKUP(A22,kanon!$A$1:$H$122,6,0)</f>
        <v>0</v>
      </c>
      <c r="F22" s="96">
        <f>VLOOKUP(A22,kanon!$A$1:$H$122,2,0)</f>
        <v>0</v>
      </c>
      <c r="H22" s="58">
        <f t="shared" ref="H22:H40" si="0">COUNTIF($A$21:$A$40,A22)</f>
        <v>0</v>
      </c>
      <c r="I22" s="58">
        <f t="shared" ref="I22:I40" si="1">COUNTIF($C$21:$C$40,C22)</f>
        <v>20</v>
      </c>
      <c r="J22" s="58">
        <f t="shared" ref="J22:J40" si="2">IF(LEN(C22)&gt;1,I22,0)</f>
        <v>20</v>
      </c>
    </row>
    <row r="23" spans="1:10" ht="14.25" customHeight="1" x14ac:dyDescent="0.2">
      <c r="A23" s="34"/>
      <c r="B23" s="14" t="str">
        <f>VLOOKUP(A23,kanon!$A$1:$H$122,7,0)</f>
        <v>0-00</v>
      </c>
      <c r="C23" s="14" t="str">
        <f>VLOOKUP(A23,kanon!$A$1:$H$122,4,0)</f>
        <v>Nevyplněn</v>
      </c>
      <c r="D23" s="14" t="str">
        <f>VLOOKUP(A23,kanon!$A$1:$H$122,5,0)</f>
        <v>Nevyplněno</v>
      </c>
      <c r="E23" s="96">
        <f>VLOOKUP(A23,kanon!$A$1:$H$122,6,0)</f>
        <v>0</v>
      </c>
      <c r="F23" s="96">
        <f>VLOOKUP(A23,kanon!$A$1:$H$122,2,0)</f>
        <v>0</v>
      </c>
      <c r="H23" s="58">
        <f t="shared" si="0"/>
        <v>0</v>
      </c>
      <c r="I23" s="58">
        <f t="shared" si="1"/>
        <v>20</v>
      </c>
      <c r="J23" s="58">
        <f t="shared" si="2"/>
        <v>20</v>
      </c>
    </row>
    <row r="24" spans="1:10" ht="14.25" customHeight="1" x14ac:dyDescent="0.2">
      <c r="A24" s="34"/>
      <c r="B24" s="14" t="str">
        <f>VLOOKUP(A24,kanon!$A$1:$H$122,7,0)</f>
        <v>0-00</v>
      </c>
      <c r="C24" s="14" t="str">
        <f>VLOOKUP(A24,kanon!$A$1:$H$122,4,0)</f>
        <v>Nevyplněn</v>
      </c>
      <c r="D24" s="14" t="str">
        <f>VLOOKUP(A24,kanon!$A$1:$H$122,5,0)</f>
        <v>Nevyplněno</v>
      </c>
      <c r="E24" s="96">
        <f>VLOOKUP(A24,kanon!$A$1:$H$122,6,0)</f>
        <v>0</v>
      </c>
      <c r="F24" s="96">
        <f>VLOOKUP(A24,kanon!$A$1:$H$122,2,0)</f>
        <v>0</v>
      </c>
      <c r="H24" s="58">
        <f t="shared" si="0"/>
        <v>0</v>
      </c>
      <c r="I24" s="58">
        <f t="shared" si="1"/>
        <v>20</v>
      </c>
      <c r="J24" s="58">
        <f t="shared" si="2"/>
        <v>20</v>
      </c>
    </row>
    <row r="25" spans="1:10" ht="14.25" customHeight="1" x14ac:dyDescent="0.2">
      <c r="A25" s="34"/>
      <c r="B25" s="14" t="str">
        <f>VLOOKUP(A25,kanon!$A$1:$H$122,7,0)</f>
        <v>0-00</v>
      </c>
      <c r="C25" s="14" t="str">
        <f>VLOOKUP(A25,kanon!$A$1:$H$122,4,0)</f>
        <v>Nevyplněn</v>
      </c>
      <c r="D25" s="14" t="str">
        <f>VLOOKUP(A25,kanon!$A$1:$H$122,5,0)</f>
        <v>Nevyplněno</v>
      </c>
      <c r="E25" s="96">
        <f>VLOOKUP(A25,kanon!$A$1:$H$122,6,0)</f>
        <v>0</v>
      </c>
      <c r="F25" s="96">
        <f>VLOOKUP(A25,kanon!$A$1:$H$122,2,0)</f>
        <v>0</v>
      </c>
      <c r="H25" s="58">
        <f t="shared" si="0"/>
        <v>0</v>
      </c>
      <c r="I25" s="58">
        <f t="shared" si="1"/>
        <v>20</v>
      </c>
      <c r="J25" s="58">
        <f t="shared" si="2"/>
        <v>20</v>
      </c>
    </row>
    <row r="26" spans="1:10" ht="14.25" customHeight="1" x14ac:dyDescent="0.2">
      <c r="A26" s="34"/>
      <c r="B26" s="14" t="str">
        <f>VLOOKUP(A26,kanon!$A$1:$H$122,7,0)</f>
        <v>0-00</v>
      </c>
      <c r="C26" s="14" t="str">
        <f>VLOOKUP(A26,kanon!$A$1:$H$122,4,0)</f>
        <v>Nevyplněn</v>
      </c>
      <c r="D26" s="14" t="str">
        <f>VLOOKUP(A26,kanon!$A$1:$H$122,5,0)</f>
        <v>Nevyplněno</v>
      </c>
      <c r="E26" s="96">
        <f>VLOOKUP(A26,kanon!$A$1:$H$122,6,0)</f>
        <v>0</v>
      </c>
      <c r="F26" s="96">
        <f>VLOOKUP(A26,kanon!$A$1:$H$122,2,0)</f>
        <v>0</v>
      </c>
      <c r="H26" s="58">
        <f t="shared" si="0"/>
        <v>0</v>
      </c>
      <c r="I26" s="58">
        <f t="shared" si="1"/>
        <v>20</v>
      </c>
      <c r="J26" s="58">
        <f t="shared" si="2"/>
        <v>20</v>
      </c>
    </row>
    <row r="27" spans="1:10" ht="14.25" customHeight="1" x14ac:dyDescent="0.2">
      <c r="A27" s="34"/>
      <c r="B27" s="14" t="str">
        <f>VLOOKUP(A27,kanon!$A$1:$H$122,7,0)</f>
        <v>0-00</v>
      </c>
      <c r="C27" s="14" t="str">
        <f>VLOOKUP(A27,kanon!$A$1:$H$122,4,0)</f>
        <v>Nevyplněn</v>
      </c>
      <c r="D27" s="14" t="str">
        <f>VLOOKUP(A27,kanon!$A$1:$H$122,5,0)</f>
        <v>Nevyplněno</v>
      </c>
      <c r="E27" s="96">
        <f>VLOOKUP(A27,kanon!$A$1:$H$122,6,0)</f>
        <v>0</v>
      </c>
      <c r="F27" s="96">
        <f>VLOOKUP(A27,kanon!$A$1:$H$122,2,0)</f>
        <v>0</v>
      </c>
      <c r="H27" s="58">
        <f t="shared" si="0"/>
        <v>0</v>
      </c>
      <c r="I27" s="58">
        <f t="shared" si="1"/>
        <v>20</v>
      </c>
      <c r="J27" s="58">
        <f t="shared" si="2"/>
        <v>20</v>
      </c>
    </row>
    <row r="28" spans="1:10" ht="14.25" customHeight="1" x14ac:dyDescent="0.2">
      <c r="A28" s="34"/>
      <c r="B28" s="14" t="str">
        <f>VLOOKUP(A28,kanon!$A$1:$H$122,7,0)</f>
        <v>0-00</v>
      </c>
      <c r="C28" s="14" t="str">
        <f>VLOOKUP(A28,kanon!$A$1:$H$122,4,0)</f>
        <v>Nevyplněn</v>
      </c>
      <c r="D28" s="14" t="str">
        <f>VLOOKUP(A28,kanon!$A$1:$H$122,5,0)</f>
        <v>Nevyplněno</v>
      </c>
      <c r="E28" s="96">
        <f>VLOOKUP(A28,kanon!$A$1:$H$122,6,0)</f>
        <v>0</v>
      </c>
      <c r="F28" s="96">
        <f>VLOOKUP(A28,kanon!$A$1:$H$122,2,0)</f>
        <v>0</v>
      </c>
      <c r="H28" s="58">
        <f t="shared" si="0"/>
        <v>0</v>
      </c>
      <c r="I28" s="58">
        <f t="shared" si="1"/>
        <v>20</v>
      </c>
      <c r="J28" s="58">
        <f t="shared" si="2"/>
        <v>20</v>
      </c>
    </row>
    <row r="29" spans="1:10" ht="14.25" customHeight="1" x14ac:dyDescent="0.2">
      <c r="A29" s="34"/>
      <c r="B29" s="14" t="str">
        <f>VLOOKUP(A29,kanon!$A$1:$H$122,7,0)</f>
        <v>0-00</v>
      </c>
      <c r="C29" s="14" t="str">
        <f>VLOOKUP(A29,kanon!$A$1:$H$122,4,0)</f>
        <v>Nevyplněn</v>
      </c>
      <c r="D29" s="14" t="str">
        <f>VLOOKUP(A29,kanon!$A$1:$H$122,5,0)</f>
        <v>Nevyplněno</v>
      </c>
      <c r="E29" s="96">
        <f>VLOOKUP(A29,kanon!$A$1:$H$122,6,0)</f>
        <v>0</v>
      </c>
      <c r="F29" s="96">
        <f>VLOOKUP(A29,kanon!$A$1:$H$122,2,0)</f>
        <v>0</v>
      </c>
      <c r="H29" s="58">
        <f t="shared" si="0"/>
        <v>0</v>
      </c>
      <c r="I29" s="58">
        <f t="shared" si="1"/>
        <v>20</v>
      </c>
      <c r="J29" s="58">
        <f t="shared" si="2"/>
        <v>20</v>
      </c>
    </row>
    <row r="30" spans="1:10" ht="14.25" customHeight="1" x14ac:dyDescent="0.2">
      <c r="A30" s="34"/>
      <c r="B30" s="14" t="str">
        <f>VLOOKUP(A30,kanon!$A$1:$H$122,7,0)</f>
        <v>0-00</v>
      </c>
      <c r="C30" s="14" t="str">
        <f>VLOOKUP(A30,kanon!$A$1:$H$122,4,0)</f>
        <v>Nevyplněn</v>
      </c>
      <c r="D30" s="14" t="str">
        <f>VLOOKUP(A30,kanon!$A$1:$H$122,5,0)</f>
        <v>Nevyplněno</v>
      </c>
      <c r="E30" s="96">
        <f>VLOOKUP(A30,kanon!$A$1:$H$122,6,0)</f>
        <v>0</v>
      </c>
      <c r="F30" s="96">
        <f>VLOOKUP(A30,kanon!$A$1:$H$122,2,0)</f>
        <v>0</v>
      </c>
      <c r="H30" s="58">
        <f t="shared" si="0"/>
        <v>0</v>
      </c>
      <c r="I30" s="58">
        <f t="shared" si="1"/>
        <v>20</v>
      </c>
      <c r="J30" s="58">
        <f t="shared" si="2"/>
        <v>20</v>
      </c>
    </row>
    <row r="31" spans="1:10" ht="14.25" customHeight="1" x14ac:dyDescent="0.2">
      <c r="A31" s="34"/>
      <c r="B31" s="14" t="str">
        <f>VLOOKUP(A31,kanon!$A$1:$H$122,7,0)</f>
        <v>0-00</v>
      </c>
      <c r="C31" s="14" t="str">
        <f>VLOOKUP(A31,kanon!$A$1:$H$122,4,0)</f>
        <v>Nevyplněn</v>
      </c>
      <c r="D31" s="70" t="str">
        <f>VLOOKUP(A31,kanon!$A$1:$H$122,5,0)</f>
        <v>Nevyplněno</v>
      </c>
      <c r="E31" s="96">
        <f>VLOOKUP(A31,kanon!$A$1:$H$122,6,0)</f>
        <v>0</v>
      </c>
      <c r="F31" s="96">
        <f>VLOOKUP(A31,kanon!$A$1:$H$122,2,0)</f>
        <v>0</v>
      </c>
      <c r="H31" s="58">
        <f t="shared" si="0"/>
        <v>0</v>
      </c>
      <c r="I31" s="58">
        <f t="shared" si="1"/>
        <v>20</v>
      </c>
      <c r="J31" s="58">
        <f t="shared" si="2"/>
        <v>20</v>
      </c>
    </row>
    <row r="32" spans="1:10" ht="14.25" customHeight="1" x14ac:dyDescent="0.2">
      <c r="A32" s="34"/>
      <c r="B32" s="14" t="str">
        <f>VLOOKUP(A32,kanon!$A$1:$H$122,7,0)</f>
        <v>0-00</v>
      </c>
      <c r="C32" s="14" t="str">
        <f>VLOOKUP(A32,kanon!$A$1:$H$122,4,0)</f>
        <v>Nevyplněn</v>
      </c>
      <c r="D32" s="14" t="str">
        <f>VLOOKUP(A32,kanon!$A$1:$H$122,5,0)</f>
        <v>Nevyplněno</v>
      </c>
      <c r="E32" s="96">
        <f>VLOOKUP(A32,kanon!$A$1:$H$122,6,0)</f>
        <v>0</v>
      </c>
      <c r="F32" s="96">
        <f>VLOOKUP(A32,kanon!$A$1:$H$122,2,0)</f>
        <v>0</v>
      </c>
      <c r="H32" s="58">
        <f t="shared" si="0"/>
        <v>0</v>
      </c>
      <c r="I32" s="58">
        <f t="shared" si="1"/>
        <v>20</v>
      </c>
      <c r="J32" s="58">
        <f t="shared" si="2"/>
        <v>20</v>
      </c>
    </row>
    <row r="33" spans="1:10" ht="14.25" customHeight="1" x14ac:dyDescent="0.2">
      <c r="A33" s="34"/>
      <c r="B33" s="14" t="str">
        <f>VLOOKUP(A33,kanon!$A$1:$H$122,7,0)</f>
        <v>0-00</v>
      </c>
      <c r="C33" s="14" t="str">
        <f>VLOOKUP(A33,kanon!$A$1:$H$122,4,0)</f>
        <v>Nevyplněn</v>
      </c>
      <c r="D33" s="14" t="str">
        <f>VLOOKUP(A33,kanon!$A$1:$H$122,5,0)</f>
        <v>Nevyplněno</v>
      </c>
      <c r="E33" s="96">
        <f>VLOOKUP(A33,kanon!$A$1:$H$122,6,0)</f>
        <v>0</v>
      </c>
      <c r="F33" s="96">
        <f>VLOOKUP(A33,kanon!$A$1:$H$122,2,0)</f>
        <v>0</v>
      </c>
      <c r="H33" s="58">
        <f t="shared" si="0"/>
        <v>0</v>
      </c>
      <c r="I33" s="58">
        <f t="shared" si="1"/>
        <v>20</v>
      </c>
      <c r="J33" s="58">
        <f t="shared" si="2"/>
        <v>20</v>
      </c>
    </row>
    <row r="34" spans="1:10" ht="14.25" customHeight="1" x14ac:dyDescent="0.2">
      <c r="A34" s="34"/>
      <c r="B34" s="14" t="str">
        <f>VLOOKUP(A34,kanon!$A$1:$H$122,7,0)</f>
        <v>0-00</v>
      </c>
      <c r="C34" s="14" t="str">
        <f>VLOOKUP(A34,kanon!$A$1:$H$122,4,0)</f>
        <v>Nevyplněn</v>
      </c>
      <c r="D34" s="14" t="str">
        <f>VLOOKUP(A34,kanon!$A$1:$H$122,5,0)</f>
        <v>Nevyplněno</v>
      </c>
      <c r="E34" s="96">
        <f>VLOOKUP(A34,kanon!$A$1:$H$122,6,0)</f>
        <v>0</v>
      </c>
      <c r="F34" s="96">
        <f>VLOOKUP(A34,kanon!$A$1:$H$122,2,0)</f>
        <v>0</v>
      </c>
      <c r="H34" s="58">
        <f t="shared" si="0"/>
        <v>0</v>
      </c>
      <c r="I34" s="58">
        <f t="shared" si="1"/>
        <v>20</v>
      </c>
      <c r="J34" s="58">
        <f t="shared" si="2"/>
        <v>20</v>
      </c>
    </row>
    <row r="35" spans="1:10" ht="14.25" customHeight="1" x14ac:dyDescent="0.2">
      <c r="A35" s="34"/>
      <c r="B35" s="14" t="str">
        <f>VLOOKUP(A35,kanon!$A$1:$H$122,7,0)</f>
        <v>0-00</v>
      </c>
      <c r="C35" s="14" t="str">
        <f>VLOOKUP(A35,kanon!$A$1:$H$122,4,0)</f>
        <v>Nevyplněn</v>
      </c>
      <c r="D35" s="14" t="str">
        <f>VLOOKUP(A35,kanon!$A$1:$H$122,5,0)</f>
        <v>Nevyplněno</v>
      </c>
      <c r="E35" s="96">
        <f>VLOOKUP(A35,kanon!$A$1:$H$122,6,0)</f>
        <v>0</v>
      </c>
      <c r="F35" s="96">
        <f>VLOOKUP(A35,kanon!$A$1:$H$122,2,0)</f>
        <v>0</v>
      </c>
      <c r="H35" s="58">
        <f t="shared" si="0"/>
        <v>0</v>
      </c>
      <c r="I35" s="58">
        <f t="shared" si="1"/>
        <v>20</v>
      </c>
      <c r="J35" s="58">
        <f t="shared" si="2"/>
        <v>20</v>
      </c>
    </row>
    <row r="36" spans="1:10" ht="14.25" customHeight="1" x14ac:dyDescent="0.2">
      <c r="A36" s="34"/>
      <c r="B36" s="14" t="str">
        <f>VLOOKUP(A36,kanon!$A$1:$H$122,7,0)</f>
        <v>0-00</v>
      </c>
      <c r="C36" s="14" t="str">
        <f>VLOOKUP(A36,kanon!$A$1:$H$122,4,0)</f>
        <v>Nevyplněn</v>
      </c>
      <c r="D36" s="14" t="str">
        <f>VLOOKUP(A36,kanon!$A$1:$H$122,5,0)</f>
        <v>Nevyplněno</v>
      </c>
      <c r="E36" s="96">
        <f>VLOOKUP(A36,kanon!$A$1:$H$122,6,0)</f>
        <v>0</v>
      </c>
      <c r="F36" s="96">
        <f>VLOOKUP(A36,kanon!$A$1:$H$122,2,0)</f>
        <v>0</v>
      </c>
      <c r="H36" s="58">
        <f t="shared" si="0"/>
        <v>0</v>
      </c>
      <c r="I36" s="58">
        <f t="shared" si="1"/>
        <v>20</v>
      </c>
      <c r="J36" s="58">
        <f t="shared" si="2"/>
        <v>20</v>
      </c>
    </row>
    <row r="37" spans="1:10" ht="14.25" customHeight="1" x14ac:dyDescent="0.2">
      <c r="A37" s="34"/>
      <c r="B37" s="14" t="str">
        <f>VLOOKUP(A37,kanon!$A$1:$H$122,7,0)</f>
        <v>0-00</v>
      </c>
      <c r="C37" s="14" t="str">
        <f>VLOOKUP(A37,kanon!$A$1:$H$122,4,0)</f>
        <v>Nevyplněn</v>
      </c>
      <c r="D37" s="14" t="str">
        <f>VLOOKUP(A37,kanon!$A$1:$H$122,5,0)</f>
        <v>Nevyplněno</v>
      </c>
      <c r="E37" s="96">
        <f>VLOOKUP(A37,kanon!$A$1:$H$122,6,0)</f>
        <v>0</v>
      </c>
      <c r="F37" s="96">
        <f>VLOOKUP(A37,kanon!$A$1:$H$122,2,0)</f>
        <v>0</v>
      </c>
      <c r="H37" s="58">
        <f t="shared" si="0"/>
        <v>0</v>
      </c>
      <c r="I37" s="58">
        <f t="shared" si="1"/>
        <v>20</v>
      </c>
      <c r="J37" s="58">
        <f t="shared" si="2"/>
        <v>20</v>
      </c>
    </row>
    <row r="38" spans="1:10" ht="14.25" customHeight="1" x14ac:dyDescent="0.2">
      <c r="A38" s="34"/>
      <c r="B38" s="14" t="str">
        <f>VLOOKUP(A38,kanon!$A$1:$H$122,7,0)</f>
        <v>0-00</v>
      </c>
      <c r="C38" s="14" t="str">
        <f>VLOOKUP(A38,kanon!$A$1:$H$122,4,0)</f>
        <v>Nevyplněn</v>
      </c>
      <c r="D38" s="14" t="str">
        <f>VLOOKUP(A38,kanon!$A$1:$H$122,5,0)</f>
        <v>Nevyplněno</v>
      </c>
      <c r="E38" s="96">
        <f>VLOOKUP(A38,kanon!$A$1:$H$122,6,0)</f>
        <v>0</v>
      </c>
      <c r="F38" s="96">
        <f>VLOOKUP(A38,kanon!$A$1:$H$122,2,0)</f>
        <v>0</v>
      </c>
      <c r="H38" s="58">
        <f t="shared" si="0"/>
        <v>0</v>
      </c>
      <c r="I38" s="58">
        <f t="shared" si="1"/>
        <v>20</v>
      </c>
      <c r="J38" s="58">
        <f t="shared" si="2"/>
        <v>20</v>
      </c>
    </row>
    <row r="39" spans="1:10" ht="14.25" customHeight="1" x14ac:dyDescent="0.2">
      <c r="A39" s="34"/>
      <c r="B39" s="14" t="str">
        <f>VLOOKUP(A39,kanon!$A$1:$H$122,7,0)</f>
        <v>0-00</v>
      </c>
      <c r="C39" s="14" t="str">
        <f>VLOOKUP(A39,kanon!$A$1:$H$122,4,0)</f>
        <v>Nevyplněn</v>
      </c>
      <c r="D39" s="14" t="str">
        <f>VLOOKUP(A39,kanon!$A$1:$H$122,5,0)</f>
        <v>Nevyplněno</v>
      </c>
      <c r="E39" s="96">
        <f>VLOOKUP(A39,kanon!$A$1:$H$122,6,0)</f>
        <v>0</v>
      </c>
      <c r="F39" s="96">
        <f>VLOOKUP(A39,kanon!$A$1:$H$122,2,0)</f>
        <v>0</v>
      </c>
      <c r="H39" s="58">
        <f t="shared" si="0"/>
        <v>0</v>
      </c>
      <c r="I39" s="58">
        <f t="shared" si="1"/>
        <v>20</v>
      </c>
      <c r="J39" s="58">
        <f t="shared" si="2"/>
        <v>20</v>
      </c>
    </row>
    <row r="40" spans="1:10" ht="14.25" customHeight="1" x14ac:dyDescent="0.2">
      <c r="A40" s="35"/>
      <c r="B40" s="16" t="str">
        <f>VLOOKUP(A40,kanon!$A$1:$H$122,7,0)</f>
        <v>0-00</v>
      </c>
      <c r="C40" s="16" t="str">
        <f>VLOOKUP(A40,kanon!$A$1:$H$122,4,0)</f>
        <v>Nevyplněn</v>
      </c>
      <c r="D40" s="16" t="str">
        <f>VLOOKUP(A40,kanon!$A$1:$H$122,5,0)</f>
        <v>Nevyplněno</v>
      </c>
      <c r="E40" s="97">
        <f>VLOOKUP(A40,kanon!$A$1:$H$122,6,0)</f>
        <v>0</v>
      </c>
      <c r="F40" s="96">
        <f>VLOOKUP(A40,kanon!$A$1:$H$122,2,0)</f>
        <v>0</v>
      </c>
      <c r="H40" s="58">
        <f t="shared" si="0"/>
        <v>0</v>
      </c>
      <c r="I40" s="58">
        <f t="shared" si="1"/>
        <v>20</v>
      </c>
      <c r="J40" s="58">
        <f t="shared" si="2"/>
        <v>20</v>
      </c>
    </row>
    <row r="43" spans="1:10" hidden="1" x14ac:dyDescent="0.2">
      <c r="C43" s="12" t="s">
        <v>275</v>
      </c>
    </row>
    <row r="44" spans="1:10" hidden="1" x14ac:dyDescent="0.2">
      <c r="C44" s="12" t="s">
        <v>276</v>
      </c>
    </row>
    <row r="45" spans="1:10" hidden="1" x14ac:dyDescent="0.2">
      <c r="C45" s="12" t="s">
        <v>277</v>
      </c>
    </row>
    <row r="46" spans="1:10" hidden="1" x14ac:dyDescent="0.2">
      <c r="C46" s="12" t="s">
        <v>278</v>
      </c>
    </row>
    <row r="47" spans="1:10" hidden="1" x14ac:dyDescent="0.2">
      <c r="C47" s="12" t="s">
        <v>273</v>
      </c>
    </row>
    <row r="48" spans="1:10" hidden="1" x14ac:dyDescent="0.2">
      <c r="C48" s="12" t="s">
        <v>274</v>
      </c>
    </row>
  </sheetData>
  <sheetProtection password="E7EF" sheet="1" objects="1" scenarios="1" selectLockedCells="1"/>
  <customSheetViews>
    <customSheetView guid="{0C1A0BF3-30C1-459D-BC80-518D0CF8F3AE}">
      <selection activeCell="E2" sqref="E2"/>
      <pageMargins left="0.7" right="0.7" top="0.78740157499999996" bottom="0.78740157499999996" header="0.3" footer="0.3"/>
      <pageSetup paperSize="9" orientation="portrait" horizontalDpi="0" verticalDpi="0" r:id="rId1"/>
    </customSheetView>
  </customSheetViews>
  <mergeCells count="4">
    <mergeCell ref="B7:C7"/>
    <mergeCell ref="B8:C8"/>
    <mergeCell ref="B9:C9"/>
    <mergeCell ref="B19:C19"/>
  </mergeCells>
  <conditionalFormatting sqref="D13">
    <cfRule type="expression" dxfId="12" priority="15">
      <formula>$E$13&gt;1</formula>
    </cfRule>
  </conditionalFormatting>
  <conditionalFormatting sqref="D14">
    <cfRule type="expression" dxfId="11" priority="14">
      <formula>$E$14&gt;1</formula>
    </cfRule>
  </conditionalFormatting>
  <conditionalFormatting sqref="D15">
    <cfRule type="expression" dxfId="10" priority="13">
      <formula>$F$15&gt;1</formula>
    </cfRule>
  </conditionalFormatting>
  <conditionalFormatting sqref="D16">
    <cfRule type="expression" dxfId="9" priority="12">
      <formula>$F$16&gt;2</formula>
    </cfRule>
  </conditionalFormatting>
  <conditionalFormatting sqref="D17">
    <cfRule type="expression" dxfId="8" priority="11">
      <formula>$F$17&gt;3</formula>
    </cfRule>
  </conditionalFormatting>
  <conditionalFormatting sqref="D21:D40">
    <cfRule type="expression" dxfId="7" priority="3">
      <formula>E21="D"</formula>
    </cfRule>
    <cfRule type="expression" dxfId="6" priority="10">
      <formula>E21="P"</formula>
    </cfRule>
  </conditionalFormatting>
  <conditionalFormatting sqref="C21:C40">
    <cfRule type="expression" dxfId="5" priority="4">
      <formula>E21="D"</formula>
    </cfRule>
    <cfRule type="expression" dxfId="4" priority="9">
      <formula>E21="P"</formula>
    </cfRule>
  </conditionalFormatting>
  <conditionalFormatting sqref="B21:B40">
    <cfRule type="expression" dxfId="3" priority="7">
      <formula>E21="D"</formula>
    </cfRule>
    <cfRule type="expression" dxfId="2" priority="8">
      <formula>E21="P"</formula>
    </cfRule>
  </conditionalFormatting>
  <conditionalFormatting sqref="D12">
    <cfRule type="expression" dxfId="1" priority="2">
      <formula>$E$12&gt;1</formula>
    </cfRule>
  </conditionalFormatting>
  <conditionalFormatting sqref="D18">
    <cfRule type="expression" dxfId="0" priority="1">
      <formula>$F$18&gt;4</formula>
    </cfRule>
  </conditionalFormatting>
  <dataValidations count="1">
    <dataValidation type="list" allowBlank="1" showInputMessage="1" showErrorMessage="1" sqref="B9:C9">
      <formula1>$C$43:$C$48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portrait" horizontalDpi="4294967293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I122"/>
  <sheetViews>
    <sheetView workbookViewId="0">
      <pane ySplit="1" topLeftCell="A2" activePane="bottomLeft" state="frozen"/>
      <selection pane="bottomLeft" activeCell="A124" sqref="A124"/>
    </sheetView>
  </sheetViews>
  <sheetFormatPr defaultRowHeight="12.75" x14ac:dyDescent="0.2"/>
  <cols>
    <col min="1" max="1" width="12.28515625" style="3" customWidth="1"/>
    <col min="2" max="3" width="12.140625" style="1" customWidth="1"/>
    <col min="4" max="4" width="28" customWidth="1"/>
    <col min="5" max="5" width="52.140625" customWidth="1"/>
    <col min="6" max="6" width="8.28515625" customWidth="1"/>
    <col min="7" max="7" width="13.140625" customWidth="1"/>
    <col min="8" max="8" width="16" customWidth="1"/>
  </cols>
  <sheetData>
    <row r="1" spans="1:9" x14ac:dyDescent="0.2">
      <c r="A1" s="28" t="s">
        <v>60</v>
      </c>
      <c r="B1" s="28" t="s">
        <v>52</v>
      </c>
      <c r="C1" s="29" t="s">
        <v>51</v>
      </c>
      <c r="D1" s="30" t="s">
        <v>8</v>
      </c>
      <c r="E1" s="30" t="s">
        <v>9</v>
      </c>
      <c r="F1" s="31" t="s">
        <v>53</v>
      </c>
      <c r="G1" s="30" t="s">
        <v>50</v>
      </c>
      <c r="H1" s="30" t="s">
        <v>54</v>
      </c>
    </row>
    <row r="2" spans="1:9" x14ac:dyDescent="0.2">
      <c r="A2" s="33">
        <v>0</v>
      </c>
      <c r="B2" s="4">
        <v>0</v>
      </c>
      <c r="C2" s="4">
        <v>0</v>
      </c>
      <c r="D2" s="5" t="s">
        <v>37</v>
      </c>
      <c r="E2" s="5" t="s">
        <v>38</v>
      </c>
      <c r="F2" s="4">
        <v>0</v>
      </c>
      <c r="G2" s="6" t="str">
        <f t="shared" ref="G2:G36" si="0">IF(LEN(C2)&lt;2,B2&amp;"-0"&amp;C2,B2&amp;"-"&amp;C2)</f>
        <v>0-00</v>
      </c>
      <c r="H2" s="6" t="str">
        <f>IF(F2="P","Poezie",IF(F2="D","Drama",""))</f>
        <v/>
      </c>
    </row>
    <row r="3" spans="1:9" x14ac:dyDescent="0.2">
      <c r="A3" s="32">
        <v>1</v>
      </c>
      <c r="B3" s="24">
        <v>1</v>
      </c>
      <c r="C3" s="24">
        <v>1</v>
      </c>
      <c r="D3" s="25" t="s">
        <v>107</v>
      </c>
      <c r="E3" s="26" t="s">
        <v>80</v>
      </c>
      <c r="F3" s="24" t="s">
        <v>71</v>
      </c>
      <c r="G3" s="26" t="str">
        <f t="shared" si="0"/>
        <v>1-01</v>
      </c>
      <c r="H3" s="26" t="str">
        <f t="shared" ref="H3:H46" si="1">IF(F3="P","Poezie",IF(F3="D","Drama",""))</f>
        <v/>
      </c>
      <c r="I3" s="2"/>
    </row>
    <row r="4" spans="1:9" x14ac:dyDescent="0.2">
      <c r="A4" s="32">
        <v>2</v>
      </c>
      <c r="B4" s="19">
        <v>1</v>
      </c>
      <c r="C4" s="19">
        <v>2</v>
      </c>
      <c r="D4" s="20" t="s">
        <v>108</v>
      </c>
      <c r="E4" s="21" t="s">
        <v>20</v>
      </c>
      <c r="F4" s="64" t="s">
        <v>71</v>
      </c>
      <c r="G4" s="21" t="str">
        <f t="shared" si="0"/>
        <v>1-02</v>
      </c>
      <c r="H4" s="21" t="str">
        <f t="shared" si="1"/>
        <v/>
      </c>
    </row>
    <row r="5" spans="1:9" x14ac:dyDescent="0.2">
      <c r="A5" s="32">
        <v>3</v>
      </c>
      <c r="B5" s="19">
        <v>1</v>
      </c>
      <c r="C5" s="19">
        <v>3</v>
      </c>
      <c r="D5" s="20" t="s">
        <v>109</v>
      </c>
      <c r="E5" s="21" t="s">
        <v>81</v>
      </c>
      <c r="F5" s="65" t="s">
        <v>49</v>
      </c>
      <c r="G5" s="21" t="str">
        <f t="shared" si="0"/>
        <v>1-03</v>
      </c>
      <c r="H5" s="21" t="s">
        <v>251</v>
      </c>
    </row>
    <row r="6" spans="1:9" x14ac:dyDescent="0.2">
      <c r="A6" s="32">
        <v>4</v>
      </c>
      <c r="B6" s="19">
        <v>1</v>
      </c>
      <c r="C6" s="19">
        <v>4</v>
      </c>
      <c r="D6" s="20" t="s">
        <v>110</v>
      </c>
      <c r="E6" s="21" t="s">
        <v>11</v>
      </c>
      <c r="F6" s="19" t="s">
        <v>71</v>
      </c>
      <c r="G6" s="21" t="str">
        <f t="shared" si="0"/>
        <v>1-04</v>
      </c>
      <c r="H6" s="21" t="str">
        <f t="shared" si="1"/>
        <v/>
      </c>
    </row>
    <row r="7" spans="1:9" x14ac:dyDescent="0.2">
      <c r="A7" s="32">
        <v>5</v>
      </c>
      <c r="B7" s="19">
        <v>1</v>
      </c>
      <c r="C7" s="19">
        <v>5</v>
      </c>
      <c r="D7" s="20" t="s">
        <v>111</v>
      </c>
      <c r="E7" s="21" t="s">
        <v>82</v>
      </c>
      <c r="F7" s="65" t="s">
        <v>71</v>
      </c>
      <c r="G7" s="21" t="str">
        <f t="shared" si="0"/>
        <v>1-05</v>
      </c>
      <c r="H7" s="21"/>
    </row>
    <row r="8" spans="1:9" x14ac:dyDescent="0.2">
      <c r="A8" s="32">
        <v>6</v>
      </c>
      <c r="B8" s="19">
        <v>1</v>
      </c>
      <c r="C8" s="19">
        <v>6</v>
      </c>
      <c r="D8" s="20" t="s">
        <v>254</v>
      </c>
      <c r="E8" s="56" t="s">
        <v>83</v>
      </c>
      <c r="F8" s="65" t="s">
        <v>49</v>
      </c>
      <c r="G8" s="21" t="str">
        <f t="shared" si="0"/>
        <v>1-06</v>
      </c>
      <c r="H8" s="21" t="s">
        <v>251</v>
      </c>
    </row>
    <row r="9" spans="1:9" x14ac:dyDescent="0.2">
      <c r="A9" s="32">
        <v>7</v>
      </c>
      <c r="B9" s="19">
        <v>1</v>
      </c>
      <c r="C9" s="19">
        <v>7</v>
      </c>
      <c r="D9" s="20" t="s">
        <v>84</v>
      </c>
      <c r="E9" s="21" t="s">
        <v>85</v>
      </c>
      <c r="F9" s="65" t="s">
        <v>71</v>
      </c>
      <c r="G9" s="21" t="str">
        <f t="shared" si="0"/>
        <v>1-07</v>
      </c>
      <c r="H9" s="21" t="str">
        <f t="shared" si="1"/>
        <v/>
      </c>
    </row>
    <row r="10" spans="1:9" x14ac:dyDescent="0.2">
      <c r="A10" s="32">
        <v>8</v>
      </c>
      <c r="B10" s="19">
        <v>1</v>
      </c>
      <c r="C10" s="19">
        <v>8</v>
      </c>
      <c r="D10" s="20" t="s">
        <v>112</v>
      </c>
      <c r="E10" s="21" t="s">
        <v>39</v>
      </c>
      <c r="F10" s="65" t="s">
        <v>49</v>
      </c>
      <c r="G10" s="21" t="str">
        <f t="shared" si="0"/>
        <v>1-08</v>
      </c>
      <c r="H10" s="21" t="str">
        <f t="shared" si="1"/>
        <v>Drama</v>
      </c>
    </row>
    <row r="11" spans="1:9" x14ac:dyDescent="0.2">
      <c r="A11" s="32">
        <v>9</v>
      </c>
      <c r="B11" s="19">
        <v>1</v>
      </c>
      <c r="C11" s="19">
        <v>9</v>
      </c>
      <c r="D11" s="20" t="s">
        <v>112</v>
      </c>
      <c r="E11" s="21" t="s">
        <v>10</v>
      </c>
      <c r="F11" s="65" t="s">
        <v>49</v>
      </c>
      <c r="G11" s="21" t="str">
        <f t="shared" si="0"/>
        <v>1-09</v>
      </c>
      <c r="H11" s="21" t="str">
        <f t="shared" si="1"/>
        <v>Drama</v>
      </c>
    </row>
    <row r="12" spans="1:9" x14ac:dyDescent="0.2">
      <c r="A12" s="32">
        <v>10</v>
      </c>
      <c r="B12" s="19">
        <v>1</v>
      </c>
      <c r="C12" s="19">
        <v>10</v>
      </c>
      <c r="D12" s="2" t="s">
        <v>113</v>
      </c>
      <c r="E12" t="s">
        <v>86</v>
      </c>
      <c r="F12" s="69" t="s">
        <v>49</v>
      </c>
      <c r="G12" s="21" t="str">
        <f t="shared" si="0"/>
        <v>1-10</v>
      </c>
      <c r="H12" s="21" t="s">
        <v>251</v>
      </c>
    </row>
    <row r="13" spans="1:9" x14ac:dyDescent="0.2">
      <c r="A13" s="33">
        <v>11</v>
      </c>
      <c r="B13" s="19">
        <v>1</v>
      </c>
      <c r="C13" s="19">
        <v>11</v>
      </c>
      <c r="D13" s="62" t="s">
        <v>114</v>
      </c>
      <c r="E13" s="61" t="s">
        <v>87</v>
      </c>
      <c r="F13" s="65" t="s">
        <v>48</v>
      </c>
      <c r="G13" s="21" t="str">
        <f t="shared" si="0"/>
        <v>1-11</v>
      </c>
      <c r="H13" s="21" t="s">
        <v>252</v>
      </c>
    </row>
    <row r="14" spans="1:9" x14ac:dyDescent="0.2">
      <c r="A14" s="32">
        <v>12</v>
      </c>
      <c r="B14" s="24">
        <v>2</v>
      </c>
      <c r="C14" s="24">
        <v>1</v>
      </c>
      <c r="D14" s="20" t="s">
        <v>115</v>
      </c>
      <c r="E14" s="21" t="s">
        <v>13</v>
      </c>
      <c r="F14" s="66" t="s">
        <v>71</v>
      </c>
      <c r="G14" s="26" t="str">
        <f t="shared" si="0"/>
        <v>2-01</v>
      </c>
      <c r="H14" s="26" t="str">
        <f t="shared" si="1"/>
        <v/>
      </c>
    </row>
    <row r="15" spans="1:9" x14ac:dyDescent="0.2">
      <c r="A15" s="32">
        <v>13</v>
      </c>
      <c r="B15" s="19">
        <v>2</v>
      </c>
      <c r="C15" s="19">
        <v>2</v>
      </c>
      <c r="D15" s="20" t="s">
        <v>116</v>
      </c>
      <c r="E15" s="21" t="s">
        <v>6</v>
      </c>
      <c r="F15" s="65" t="s">
        <v>48</v>
      </c>
      <c r="G15" s="21" t="str">
        <f t="shared" si="0"/>
        <v>2-02</v>
      </c>
      <c r="H15" s="21" t="str">
        <f t="shared" si="1"/>
        <v>Poezie</v>
      </c>
    </row>
    <row r="16" spans="1:9" x14ac:dyDescent="0.2">
      <c r="A16" s="32">
        <v>14</v>
      </c>
      <c r="B16" s="19">
        <v>2</v>
      </c>
      <c r="C16" s="19">
        <v>3</v>
      </c>
      <c r="D16" s="20" t="s">
        <v>117</v>
      </c>
      <c r="E16" s="56" t="s">
        <v>88</v>
      </c>
      <c r="F16" s="65" t="s">
        <v>49</v>
      </c>
      <c r="G16" s="21" t="str">
        <f t="shared" si="0"/>
        <v>2-03</v>
      </c>
      <c r="H16" s="21" t="s">
        <v>251</v>
      </c>
    </row>
    <row r="17" spans="1:8" x14ac:dyDescent="0.2">
      <c r="A17" s="32">
        <v>15</v>
      </c>
      <c r="B17" s="19">
        <v>2</v>
      </c>
      <c r="C17" s="19">
        <v>4</v>
      </c>
      <c r="D17" s="20" t="s">
        <v>118</v>
      </c>
      <c r="E17" s="56" t="s">
        <v>89</v>
      </c>
      <c r="F17" s="19" t="s">
        <v>71</v>
      </c>
      <c r="G17" s="21" t="str">
        <f t="shared" si="0"/>
        <v>2-04</v>
      </c>
      <c r="H17" s="21" t="str">
        <f t="shared" si="1"/>
        <v/>
      </c>
    </row>
    <row r="18" spans="1:8" x14ac:dyDescent="0.2">
      <c r="A18" s="32">
        <v>16</v>
      </c>
      <c r="B18" s="19">
        <v>2</v>
      </c>
      <c r="C18" s="19">
        <v>5</v>
      </c>
      <c r="D18" s="20" t="s">
        <v>119</v>
      </c>
      <c r="E18" s="56" t="s">
        <v>15</v>
      </c>
      <c r="F18" s="65" t="s">
        <v>48</v>
      </c>
      <c r="G18" s="21" t="str">
        <f t="shared" si="0"/>
        <v>2-05</v>
      </c>
      <c r="H18" s="21" t="s">
        <v>252</v>
      </c>
    </row>
    <row r="19" spans="1:8" x14ac:dyDescent="0.2">
      <c r="A19" s="32">
        <v>17</v>
      </c>
      <c r="B19" s="19">
        <v>2</v>
      </c>
      <c r="C19" s="19">
        <v>6</v>
      </c>
      <c r="D19" s="20" t="s">
        <v>120</v>
      </c>
      <c r="E19" s="21" t="s">
        <v>3</v>
      </c>
      <c r="F19" s="65" t="s">
        <v>71</v>
      </c>
      <c r="G19" s="21" t="str">
        <f t="shared" si="0"/>
        <v>2-06</v>
      </c>
      <c r="H19" s="21"/>
    </row>
    <row r="20" spans="1:8" x14ac:dyDescent="0.2">
      <c r="A20" s="32">
        <v>18</v>
      </c>
      <c r="B20" s="19">
        <v>2</v>
      </c>
      <c r="C20" s="19">
        <v>7</v>
      </c>
      <c r="D20" s="2" t="s">
        <v>121</v>
      </c>
      <c r="E20" s="56" t="s">
        <v>22</v>
      </c>
      <c r="F20" s="65" t="s">
        <v>49</v>
      </c>
      <c r="G20" s="21" t="str">
        <f t="shared" si="0"/>
        <v>2-07</v>
      </c>
      <c r="H20" s="21" t="s">
        <v>251</v>
      </c>
    </row>
    <row r="21" spans="1:8" x14ac:dyDescent="0.2">
      <c r="A21" s="32">
        <v>19</v>
      </c>
      <c r="B21" s="19">
        <v>2</v>
      </c>
      <c r="C21" s="19">
        <v>8</v>
      </c>
      <c r="D21" s="20" t="s">
        <v>122</v>
      </c>
      <c r="E21" t="s">
        <v>7</v>
      </c>
      <c r="F21" s="65" t="s">
        <v>48</v>
      </c>
      <c r="G21" s="21" t="str">
        <f t="shared" si="0"/>
        <v>2-08</v>
      </c>
      <c r="H21" s="21" t="s">
        <v>252</v>
      </c>
    </row>
    <row r="22" spans="1:8" x14ac:dyDescent="0.2">
      <c r="A22" s="32">
        <v>20</v>
      </c>
      <c r="B22" s="19">
        <v>2</v>
      </c>
      <c r="C22" s="19">
        <v>9</v>
      </c>
      <c r="D22" s="20" t="s">
        <v>123</v>
      </c>
      <c r="E22" s="21" t="s">
        <v>90</v>
      </c>
      <c r="F22" s="19" t="s">
        <v>71</v>
      </c>
      <c r="G22" s="21" t="str">
        <f t="shared" si="0"/>
        <v>2-09</v>
      </c>
      <c r="H22" s="21" t="str">
        <f t="shared" si="1"/>
        <v/>
      </c>
    </row>
    <row r="23" spans="1:8" x14ac:dyDescent="0.2">
      <c r="A23" s="32">
        <v>21</v>
      </c>
      <c r="B23" s="19">
        <v>2</v>
      </c>
      <c r="C23" s="19">
        <v>10</v>
      </c>
      <c r="D23" s="20" t="s">
        <v>124</v>
      </c>
      <c r="E23" s="56" t="s">
        <v>14</v>
      </c>
      <c r="F23" s="65" t="s">
        <v>48</v>
      </c>
      <c r="G23" s="21" t="str">
        <f t="shared" si="0"/>
        <v>2-10</v>
      </c>
      <c r="H23" s="21" t="s">
        <v>252</v>
      </c>
    </row>
    <row r="24" spans="1:8" x14ac:dyDescent="0.2">
      <c r="A24" s="32">
        <v>22</v>
      </c>
      <c r="B24" s="19">
        <v>2</v>
      </c>
      <c r="C24" s="19">
        <v>11</v>
      </c>
      <c r="D24" s="20" t="s">
        <v>125</v>
      </c>
      <c r="E24" s="21" t="s">
        <v>91</v>
      </c>
      <c r="F24" s="19" t="s">
        <v>71</v>
      </c>
      <c r="G24" s="21" t="str">
        <f t="shared" si="0"/>
        <v>2-11</v>
      </c>
      <c r="H24" s="21" t="str">
        <f t="shared" si="1"/>
        <v/>
      </c>
    </row>
    <row r="25" spans="1:8" x14ac:dyDescent="0.2">
      <c r="A25" s="32">
        <v>23</v>
      </c>
      <c r="B25" s="19">
        <v>2</v>
      </c>
      <c r="C25" s="19">
        <v>12</v>
      </c>
      <c r="D25" s="20" t="s">
        <v>92</v>
      </c>
      <c r="E25" s="21" t="s">
        <v>34</v>
      </c>
      <c r="F25" s="65" t="s">
        <v>49</v>
      </c>
      <c r="G25" s="21" t="str">
        <f t="shared" si="0"/>
        <v>2-12</v>
      </c>
      <c r="H25" s="21" t="s">
        <v>251</v>
      </c>
    </row>
    <row r="26" spans="1:8" x14ac:dyDescent="0.2">
      <c r="A26" s="32">
        <v>24</v>
      </c>
      <c r="B26" s="19">
        <v>2</v>
      </c>
      <c r="C26" s="19">
        <v>13</v>
      </c>
      <c r="D26" s="20" t="s">
        <v>126</v>
      </c>
      <c r="E26" s="56" t="s">
        <v>93</v>
      </c>
      <c r="F26" s="19" t="s">
        <v>71</v>
      </c>
      <c r="G26" s="21" t="str">
        <f t="shared" si="0"/>
        <v>2-13</v>
      </c>
      <c r="H26" s="21" t="str">
        <f t="shared" si="1"/>
        <v/>
      </c>
    </row>
    <row r="27" spans="1:8" x14ac:dyDescent="0.2">
      <c r="A27" s="32">
        <v>25</v>
      </c>
      <c r="B27" s="19">
        <v>2</v>
      </c>
      <c r="C27" s="19">
        <v>14</v>
      </c>
      <c r="D27" s="20" t="s">
        <v>127</v>
      </c>
      <c r="E27" t="s">
        <v>94</v>
      </c>
      <c r="F27" s="19" t="s">
        <v>71</v>
      </c>
      <c r="G27" s="21" t="str">
        <f t="shared" si="0"/>
        <v>2-14</v>
      </c>
      <c r="H27" s="21" t="str">
        <f t="shared" si="1"/>
        <v/>
      </c>
    </row>
    <row r="28" spans="1:8" x14ac:dyDescent="0.2">
      <c r="A28" s="32">
        <v>26</v>
      </c>
      <c r="B28" s="19">
        <v>2</v>
      </c>
      <c r="C28" s="19">
        <v>15</v>
      </c>
      <c r="D28" s="20" t="s">
        <v>128</v>
      </c>
      <c r="E28" s="21" t="s">
        <v>95</v>
      </c>
      <c r="F28" s="19" t="s">
        <v>71</v>
      </c>
      <c r="G28" s="21" t="str">
        <f t="shared" si="0"/>
        <v>2-15</v>
      </c>
      <c r="H28" s="21" t="str">
        <f t="shared" si="1"/>
        <v/>
      </c>
    </row>
    <row r="29" spans="1:8" x14ac:dyDescent="0.2">
      <c r="A29" s="32">
        <v>27</v>
      </c>
      <c r="B29" s="19">
        <v>2</v>
      </c>
      <c r="C29" s="19">
        <v>16</v>
      </c>
      <c r="D29" s="20" t="s">
        <v>129</v>
      </c>
      <c r="E29" s="21" t="s">
        <v>12</v>
      </c>
      <c r="F29" s="65" t="s">
        <v>48</v>
      </c>
      <c r="G29" s="21" t="str">
        <f t="shared" si="0"/>
        <v>2-16</v>
      </c>
      <c r="H29" s="20" t="s">
        <v>252</v>
      </c>
    </row>
    <row r="30" spans="1:8" x14ac:dyDescent="0.2">
      <c r="A30" s="32">
        <v>28</v>
      </c>
      <c r="B30" s="19">
        <v>2</v>
      </c>
      <c r="C30" s="19">
        <v>17</v>
      </c>
      <c r="D30" s="20" t="s">
        <v>130</v>
      </c>
      <c r="E30" s="21" t="s">
        <v>96</v>
      </c>
      <c r="F30" s="65" t="s">
        <v>49</v>
      </c>
      <c r="G30" s="21" t="str">
        <f t="shared" si="0"/>
        <v>2-17</v>
      </c>
      <c r="H30" s="21" t="s">
        <v>251</v>
      </c>
    </row>
    <row r="31" spans="1:8" x14ac:dyDescent="0.2">
      <c r="A31" s="32">
        <v>29</v>
      </c>
      <c r="B31" s="19">
        <v>2</v>
      </c>
      <c r="C31" s="19">
        <v>18</v>
      </c>
      <c r="D31" s="20" t="s">
        <v>256</v>
      </c>
      <c r="E31" s="21" t="s">
        <v>255</v>
      </c>
      <c r="F31" s="19" t="s">
        <v>71</v>
      </c>
      <c r="G31" s="21" t="str">
        <f t="shared" si="0"/>
        <v>2-18</v>
      </c>
      <c r="H31" s="21" t="str">
        <f t="shared" si="1"/>
        <v/>
      </c>
    </row>
    <row r="32" spans="1:8" x14ac:dyDescent="0.2">
      <c r="A32" s="32">
        <v>30</v>
      </c>
      <c r="B32" s="19">
        <v>2</v>
      </c>
      <c r="C32" s="19">
        <v>19</v>
      </c>
      <c r="D32" s="20" t="s">
        <v>131</v>
      </c>
      <c r="E32" s="21" t="s">
        <v>97</v>
      </c>
      <c r="F32" s="19" t="s">
        <v>71</v>
      </c>
      <c r="G32" s="21" t="str">
        <f t="shared" si="0"/>
        <v>2-19</v>
      </c>
      <c r="H32" s="21" t="str">
        <f t="shared" si="1"/>
        <v/>
      </c>
    </row>
    <row r="33" spans="1:8" x14ac:dyDescent="0.2">
      <c r="A33" s="32">
        <v>31</v>
      </c>
      <c r="B33" s="19">
        <v>2</v>
      </c>
      <c r="C33" s="19">
        <v>20</v>
      </c>
      <c r="D33" s="20" t="s">
        <v>132</v>
      </c>
      <c r="E33" s="21" t="s">
        <v>253</v>
      </c>
      <c r="F33" s="19" t="s">
        <v>71</v>
      </c>
      <c r="G33" s="21" t="str">
        <f t="shared" si="0"/>
        <v>2-20</v>
      </c>
      <c r="H33" s="21" t="str">
        <f t="shared" si="1"/>
        <v/>
      </c>
    </row>
    <row r="34" spans="1:8" x14ac:dyDescent="0.2">
      <c r="A34" s="32">
        <v>32</v>
      </c>
      <c r="B34" s="19">
        <v>2</v>
      </c>
      <c r="C34" s="19">
        <v>21</v>
      </c>
      <c r="D34" s="20" t="s">
        <v>133</v>
      </c>
      <c r="E34" s="21" t="s">
        <v>21</v>
      </c>
      <c r="F34" s="65" t="s">
        <v>49</v>
      </c>
      <c r="G34" s="21" t="str">
        <f t="shared" si="0"/>
        <v>2-21</v>
      </c>
      <c r="H34" s="21" t="s">
        <v>251</v>
      </c>
    </row>
    <row r="35" spans="1:8" x14ac:dyDescent="0.2">
      <c r="A35" s="32">
        <v>33</v>
      </c>
      <c r="B35" s="19">
        <v>2</v>
      </c>
      <c r="C35" s="19">
        <v>22</v>
      </c>
      <c r="D35" s="20" t="s">
        <v>134</v>
      </c>
      <c r="E35" s="21" t="s">
        <v>40</v>
      </c>
      <c r="F35" s="19" t="s">
        <v>71</v>
      </c>
      <c r="G35" s="21" t="str">
        <f t="shared" si="0"/>
        <v>2-22</v>
      </c>
      <c r="H35" s="21" t="str">
        <f t="shared" si="1"/>
        <v/>
      </c>
    </row>
    <row r="36" spans="1:8" x14ac:dyDescent="0.2">
      <c r="A36" s="33">
        <v>34</v>
      </c>
      <c r="B36" s="19">
        <v>2</v>
      </c>
      <c r="C36" s="19">
        <v>23</v>
      </c>
      <c r="D36" s="20" t="s">
        <v>135</v>
      </c>
      <c r="E36" s="21" t="s">
        <v>98</v>
      </c>
      <c r="F36" s="19" t="s">
        <v>71</v>
      </c>
      <c r="G36" s="21" t="str">
        <f t="shared" si="0"/>
        <v>2-23</v>
      </c>
      <c r="H36" s="21" t="str">
        <f t="shared" si="1"/>
        <v/>
      </c>
    </row>
    <row r="37" spans="1:8" x14ac:dyDescent="0.2">
      <c r="A37" s="32">
        <v>35</v>
      </c>
      <c r="B37" s="24">
        <v>3</v>
      </c>
      <c r="C37" s="24">
        <v>1</v>
      </c>
      <c r="D37" s="25" t="s">
        <v>136</v>
      </c>
      <c r="E37" s="26" t="s">
        <v>99</v>
      </c>
      <c r="F37" s="24" t="s">
        <v>71</v>
      </c>
      <c r="G37" s="26" t="str">
        <f t="shared" ref="G37:G45" si="2">IF(LEN(C37)&lt;2,B37&amp;"-0"&amp;C37,B37&amp;"-"&amp;C37)</f>
        <v>3-01</v>
      </c>
      <c r="H37" s="26" t="str">
        <f t="shared" si="1"/>
        <v/>
      </c>
    </row>
    <row r="38" spans="1:8" x14ac:dyDescent="0.2">
      <c r="A38" s="32">
        <v>36</v>
      </c>
      <c r="B38" s="19">
        <v>3</v>
      </c>
      <c r="C38" s="19">
        <v>2</v>
      </c>
      <c r="D38" s="20" t="s">
        <v>137</v>
      </c>
      <c r="E38" s="21" t="s">
        <v>100</v>
      </c>
      <c r="F38" s="19" t="s">
        <v>71</v>
      </c>
      <c r="G38" s="21" t="str">
        <f t="shared" si="2"/>
        <v>3-02</v>
      </c>
      <c r="H38" s="21" t="str">
        <f t="shared" si="1"/>
        <v/>
      </c>
    </row>
    <row r="39" spans="1:8" x14ac:dyDescent="0.2">
      <c r="A39" s="32">
        <v>37</v>
      </c>
      <c r="B39" s="19">
        <v>3</v>
      </c>
      <c r="C39" s="19">
        <v>3</v>
      </c>
      <c r="D39" s="20" t="s">
        <v>138</v>
      </c>
      <c r="E39" s="21" t="s">
        <v>101</v>
      </c>
      <c r="F39" s="65" t="s">
        <v>48</v>
      </c>
      <c r="G39" s="21" t="str">
        <f t="shared" si="2"/>
        <v>3-03</v>
      </c>
      <c r="H39" s="21" t="s">
        <v>252</v>
      </c>
    </row>
    <row r="40" spans="1:8" x14ac:dyDescent="0.2">
      <c r="A40" s="32">
        <v>39</v>
      </c>
      <c r="B40" s="19">
        <v>3</v>
      </c>
      <c r="C40" s="19">
        <v>5</v>
      </c>
      <c r="D40" s="20" t="s">
        <v>139</v>
      </c>
      <c r="E40" s="21" t="s">
        <v>5</v>
      </c>
      <c r="F40" s="65" t="s">
        <v>49</v>
      </c>
      <c r="G40" s="21" t="str">
        <f t="shared" si="2"/>
        <v>3-05</v>
      </c>
      <c r="H40" s="21" t="s">
        <v>251</v>
      </c>
    </row>
    <row r="41" spans="1:8" x14ac:dyDescent="0.2">
      <c r="A41" s="32">
        <v>40</v>
      </c>
      <c r="B41" s="19">
        <v>3</v>
      </c>
      <c r="C41" s="19">
        <v>6</v>
      </c>
      <c r="D41" s="20" t="s">
        <v>140</v>
      </c>
      <c r="E41" s="21" t="s">
        <v>102</v>
      </c>
      <c r="F41" s="19" t="s">
        <v>71</v>
      </c>
      <c r="G41" s="21" t="str">
        <f t="shared" si="2"/>
        <v>3-06</v>
      </c>
      <c r="H41" s="21" t="str">
        <f t="shared" si="1"/>
        <v/>
      </c>
    </row>
    <row r="42" spans="1:8" x14ac:dyDescent="0.2">
      <c r="A42" s="32">
        <v>41</v>
      </c>
      <c r="B42" s="19">
        <v>3</v>
      </c>
      <c r="C42" s="19">
        <v>7</v>
      </c>
      <c r="D42" s="20" t="s">
        <v>141</v>
      </c>
      <c r="E42" s="21" t="s">
        <v>103</v>
      </c>
      <c r="F42" s="19" t="s">
        <v>71</v>
      </c>
      <c r="G42" s="21" t="str">
        <f t="shared" si="2"/>
        <v>3-07</v>
      </c>
      <c r="H42" s="21" t="str">
        <f t="shared" si="1"/>
        <v/>
      </c>
    </row>
    <row r="43" spans="1:8" x14ac:dyDescent="0.2">
      <c r="A43" s="32">
        <v>42</v>
      </c>
      <c r="B43" s="19">
        <v>3</v>
      </c>
      <c r="C43" s="19">
        <v>8</v>
      </c>
      <c r="D43" s="20" t="s">
        <v>142</v>
      </c>
      <c r="E43" s="21" t="s">
        <v>104</v>
      </c>
      <c r="F43" s="19" t="s">
        <v>71</v>
      </c>
      <c r="G43" s="21" t="str">
        <f t="shared" si="2"/>
        <v>3-08</v>
      </c>
      <c r="H43" s="21" t="str">
        <f t="shared" si="1"/>
        <v/>
      </c>
    </row>
    <row r="44" spans="1:8" x14ac:dyDescent="0.2">
      <c r="A44" s="32">
        <v>43</v>
      </c>
      <c r="B44" s="19">
        <v>3</v>
      </c>
      <c r="C44" s="19">
        <v>9</v>
      </c>
      <c r="D44" s="20" t="s">
        <v>143</v>
      </c>
      <c r="E44" s="21" t="s">
        <v>105</v>
      </c>
      <c r="F44" s="19" t="s">
        <v>71</v>
      </c>
      <c r="G44" s="21" t="str">
        <f t="shared" si="2"/>
        <v>3-09</v>
      </c>
      <c r="H44" s="21" t="str">
        <f t="shared" si="1"/>
        <v/>
      </c>
    </row>
    <row r="45" spans="1:8" x14ac:dyDescent="0.2">
      <c r="A45" s="32">
        <v>44</v>
      </c>
      <c r="B45" s="19">
        <v>3</v>
      </c>
      <c r="C45" s="19">
        <v>10</v>
      </c>
      <c r="D45" s="20" t="s">
        <v>144</v>
      </c>
      <c r="E45" s="21" t="s">
        <v>28</v>
      </c>
      <c r="F45" s="19" t="s">
        <v>71</v>
      </c>
      <c r="G45" s="21" t="str">
        <f t="shared" si="2"/>
        <v>3-10</v>
      </c>
      <c r="H45" s="21" t="str">
        <f t="shared" si="1"/>
        <v/>
      </c>
    </row>
    <row r="46" spans="1:8" x14ac:dyDescent="0.2">
      <c r="A46" s="32">
        <v>45</v>
      </c>
      <c r="B46" s="19">
        <v>3</v>
      </c>
      <c r="C46" s="19">
        <v>11</v>
      </c>
      <c r="D46" s="20" t="s">
        <v>145</v>
      </c>
      <c r="E46" s="21" t="s">
        <v>106</v>
      </c>
      <c r="F46" s="19" t="s">
        <v>71</v>
      </c>
      <c r="G46" s="21" t="str">
        <f t="shared" ref="G46:G87" si="3">IF(LEN(C46)&lt;2,B46&amp;"-0"&amp;C46,B46&amp;"-"&amp;C46)</f>
        <v>3-11</v>
      </c>
      <c r="H46" s="21" t="str">
        <f t="shared" si="1"/>
        <v/>
      </c>
    </row>
    <row r="47" spans="1:8" x14ac:dyDescent="0.2">
      <c r="A47" s="32">
        <v>46</v>
      </c>
      <c r="B47" s="19">
        <v>3</v>
      </c>
      <c r="C47" s="19">
        <v>12</v>
      </c>
      <c r="D47" s="20" t="s">
        <v>261</v>
      </c>
      <c r="E47" s="21" t="s">
        <v>262</v>
      </c>
      <c r="F47" s="19" t="s">
        <v>71</v>
      </c>
      <c r="G47" s="21" t="str">
        <f t="shared" si="3"/>
        <v>3-12</v>
      </c>
      <c r="H47" s="21" t="str">
        <f t="shared" ref="H47:H119" si="4">IF(F47="P","Poezie",IF(F47="D","Drama",""))</f>
        <v/>
      </c>
    </row>
    <row r="48" spans="1:8" x14ac:dyDescent="0.2">
      <c r="A48" s="32">
        <v>47</v>
      </c>
      <c r="B48" s="19">
        <v>3</v>
      </c>
      <c r="C48" s="19">
        <v>13</v>
      </c>
      <c r="D48" s="21" t="s">
        <v>146</v>
      </c>
      <c r="E48" s="21" t="s">
        <v>147</v>
      </c>
      <c r="F48" s="65" t="s">
        <v>49</v>
      </c>
      <c r="G48" s="21" t="str">
        <f t="shared" si="3"/>
        <v>3-13</v>
      </c>
      <c r="H48" s="21" t="s">
        <v>251</v>
      </c>
    </row>
    <row r="49" spans="1:8" x14ac:dyDescent="0.2">
      <c r="A49" s="32">
        <v>48</v>
      </c>
      <c r="B49" s="19">
        <v>3</v>
      </c>
      <c r="C49" s="19">
        <v>14</v>
      </c>
      <c r="D49" s="21" t="s">
        <v>148</v>
      </c>
      <c r="E49" s="21" t="s">
        <v>36</v>
      </c>
      <c r="F49" s="19" t="s">
        <v>71</v>
      </c>
      <c r="G49" s="21" t="str">
        <f t="shared" si="3"/>
        <v>3-14</v>
      </c>
      <c r="H49" s="21" t="str">
        <f t="shared" si="4"/>
        <v/>
      </c>
    </row>
    <row r="50" spans="1:8" x14ac:dyDescent="0.2">
      <c r="A50" s="32">
        <v>49</v>
      </c>
      <c r="B50" s="19">
        <v>3</v>
      </c>
      <c r="C50" s="19">
        <v>15</v>
      </c>
      <c r="D50" s="21" t="s">
        <v>149</v>
      </c>
      <c r="E50" s="21" t="s">
        <v>150</v>
      </c>
      <c r="F50" s="19" t="s">
        <v>71</v>
      </c>
      <c r="G50" s="21" t="str">
        <f t="shared" si="3"/>
        <v>3-15</v>
      </c>
      <c r="H50" s="21" t="str">
        <f t="shared" si="4"/>
        <v/>
      </c>
    </row>
    <row r="51" spans="1:8" x14ac:dyDescent="0.2">
      <c r="A51" s="32">
        <v>50</v>
      </c>
      <c r="B51" s="19">
        <v>3</v>
      </c>
      <c r="C51" s="19">
        <v>16</v>
      </c>
      <c r="D51" s="99" t="s">
        <v>269</v>
      </c>
      <c r="E51" s="99" t="s">
        <v>270</v>
      </c>
      <c r="F51" s="65" t="s">
        <v>71</v>
      </c>
      <c r="G51" s="21" t="str">
        <f t="shared" si="3"/>
        <v>3-16</v>
      </c>
      <c r="H51" s="21" t="str">
        <f t="shared" si="4"/>
        <v/>
      </c>
    </row>
    <row r="52" spans="1:8" x14ac:dyDescent="0.2">
      <c r="A52" s="32">
        <v>51</v>
      </c>
      <c r="B52" s="19">
        <v>3</v>
      </c>
      <c r="C52" s="19">
        <v>17</v>
      </c>
      <c r="D52" s="21" t="s">
        <v>151</v>
      </c>
      <c r="E52" s="21" t="s">
        <v>152</v>
      </c>
      <c r="F52" s="19" t="s">
        <v>71</v>
      </c>
      <c r="G52" s="21" t="str">
        <f t="shared" si="3"/>
        <v>3-17</v>
      </c>
      <c r="H52" s="21" t="str">
        <f t="shared" si="4"/>
        <v/>
      </c>
    </row>
    <row r="53" spans="1:8" x14ac:dyDescent="0.2">
      <c r="A53" s="32">
        <v>52</v>
      </c>
      <c r="B53" s="19">
        <v>3</v>
      </c>
      <c r="C53" s="19">
        <v>18</v>
      </c>
      <c r="D53" s="21" t="s">
        <v>151</v>
      </c>
      <c r="E53" s="21" t="s">
        <v>153</v>
      </c>
      <c r="F53" s="19" t="s">
        <v>71</v>
      </c>
      <c r="G53" s="21" t="str">
        <f t="shared" si="3"/>
        <v>3-18</v>
      </c>
      <c r="H53" s="21" t="str">
        <f t="shared" si="4"/>
        <v/>
      </c>
    </row>
    <row r="54" spans="1:8" x14ac:dyDescent="0.2">
      <c r="A54" s="32">
        <v>53</v>
      </c>
      <c r="B54" s="19">
        <v>3</v>
      </c>
      <c r="C54" s="19">
        <v>19</v>
      </c>
      <c r="D54" s="21" t="s">
        <v>154</v>
      </c>
      <c r="E54" s="21" t="s">
        <v>155</v>
      </c>
      <c r="F54" s="19" t="s">
        <v>71</v>
      </c>
      <c r="G54" s="21" t="str">
        <f t="shared" si="3"/>
        <v>3-19</v>
      </c>
      <c r="H54" s="21" t="str">
        <f t="shared" si="4"/>
        <v/>
      </c>
    </row>
    <row r="55" spans="1:8" x14ac:dyDescent="0.2">
      <c r="A55" s="32">
        <v>54</v>
      </c>
      <c r="B55" s="19">
        <v>3</v>
      </c>
      <c r="C55" s="19">
        <v>20</v>
      </c>
      <c r="D55" s="21" t="s">
        <v>156</v>
      </c>
      <c r="E55" s="21" t="s">
        <v>157</v>
      </c>
      <c r="F55" s="65" t="s">
        <v>49</v>
      </c>
      <c r="G55" s="21" t="str">
        <f t="shared" si="3"/>
        <v>3-20</v>
      </c>
      <c r="H55" s="21" t="s">
        <v>251</v>
      </c>
    </row>
    <row r="56" spans="1:8" x14ac:dyDescent="0.2">
      <c r="A56" s="32">
        <v>55</v>
      </c>
      <c r="B56" s="19">
        <v>3</v>
      </c>
      <c r="C56" s="19">
        <v>21</v>
      </c>
      <c r="D56" s="21" t="s">
        <v>158</v>
      </c>
      <c r="E56" s="21" t="s">
        <v>159</v>
      </c>
      <c r="F56" s="19" t="s">
        <v>71</v>
      </c>
      <c r="G56" s="21" t="str">
        <f t="shared" si="3"/>
        <v>3-21</v>
      </c>
      <c r="H56" s="21" t="str">
        <f t="shared" si="4"/>
        <v/>
      </c>
    </row>
    <row r="57" spans="1:8" x14ac:dyDescent="0.2">
      <c r="A57" s="32">
        <v>56</v>
      </c>
      <c r="B57" s="19">
        <v>3</v>
      </c>
      <c r="C57" s="19">
        <v>22</v>
      </c>
      <c r="D57" s="21" t="s">
        <v>160</v>
      </c>
      <c r="E57" s="27" t="s">
        <v>27</v>
      </c>
      <c r="F57" s="19" t="s">
        <v>71</v>
      </c>
      <c r="G57" s="21" t="str">
        <f t="shared" si="3"/>
        <v>3-22</v>
      </c>
      <c r="H57" s="21" t="str">
        <f t="shared" si="4"/>
        <v/>
      </c>
    </row>
    <row r="58" spans="1:8" x14ac:dyDescent="0.2">
      <c r="A58" s="32">
        <v>57</v>
      </c>
      <c r="B58" s="19">
        <v>3</v>
      </c>
      <c r="C58" s="19">
        <v>23</v>
      </c>
      <c r="D58" s="21" t="s">
        <v>161</v>
      </c>
      <c r="E58" s="21" t="s">
        <v>30</v>
      </c>
      <c r="F58" s="19" t="s">
        <v>71</v>
      </c>
      <c r="G58" s="21" t="str">
        <f t="shared" si="3"/>
        <v>3-23</v>
      </c>
      <c r="H58" s="21" t="str">
        <f t="shared" si="4"/>
        <v/>
      </c>
    </row>
    <row r="59" spans="1:8" x14ac:dyDescent="0.2">
      <c r="A59" s="32">
        <v>58</v>
      </c>
      <c r="B59" s="19">
        <v>3</v>
      </c>
      <c r="C59" s="19">
        <v>24</v>
      </c>
      <c r="D59" s="21" t="s">
        <v>162</v>
      </c>
      <c r="E59" s="21" t="s">
        <v>163</v>
      </c>
      <c r="F59" s="19" t="s">
        <v>71</v>
      </c>
      <c r="G59" s="21" t="str">
        <f t="shared" si="3"/>
        <v>3-24</v>
      </c>
      <c r="H59" s="21" t="str">
        <f t="shared" si="4"/>
        <v/>
      </c>
    </row>
    <row r="60" spans="1:8" x14ac:dyDescent="0.2">
      <c r="A60" s="32">
        <v>59</v>
      </c>
      <c r="B60" s="19">
        <v>3</v>
      </c>
      <c r="C60" s="19">
        <v>25</v>
      </c>
      <c r="D60" s="21" t="s">
        <v>164</v>
      </c>
      <c r="E60" s="21" t="s">
        <v>165</v>
      </c>
      <c r="F60" s="19" t="s">
        <v>71</v>
      </c>
      <c r="G60" s="21" t="str">
        <f t="shared" si="3"/>
        <v>3-25</v>
      </c>
      <c r="H60" s="21" t="str">
        <f t="shared" si="4"/>
        <v/>
      </c>
    </row>
    <row r="61" spans="1:8" x14ac:dyDescent="0.2">
      <c r="A61" s="32">
        <v>60</v>
      </c>
      <c r="B61" s="19">
        <v>3</v>
      </c>
      <c r="C61" s="19">
        <v>26</v>
      </c>
      <c r="D61" s="99" t="s">
        <v>271</v>
      </c>
      <c r="E61" s="99" t="s">
        <v>272</v>
      </c>
      <c r="F61" s="65" t="s">
        <v>71</v>
      </c>
      <c r="G61" s="21" t="str">
        <f t="shared" si="3"/>
        <v>3-26</v>
      </c>
      <c r="H61" s="21" t="str">
        <f t="shared" si="4"/>
        <v/>
      </c>
    </row>
    <row r="62" spans="1:8" x14ac:dyDescent="0.2">
      <c r="A62" s="32">
        <v>61</v>
      </c>
      <c r="B62" s="19">
        <v>3</v>
      </c>
      <c r="C62" s="19">
        <v>27</v>
      </c>
      <c r="D62" s="21" t="s">
        <v>166</v>
      </c>
      <c r="E62" s="21" t="s">
        <v>167</v>
      </c>
      <c r="F62" s="19" t="s">
        <v>71</v>
      </c>
      <c r="G62" s="21" t="str">
        <f t="shared" si="3"/>
        <v>3-27</v>
      </c>
      <c r="H62" s="21" t="str">
        <f t="shared" si="4"/>
        <v/>
      </c>
    </row>
    <row r="63" spans="1:8" x14ac:dyDescent="0.2">
      <c r="A63" s="32">
        <v>62</v>
      </c>
      <c r="B63" s="19">
        <v>3</v>
      </c>
      <c r="C63" s="19">
        <v>28</v>
      </c>
      <c r="D63" s="21" t="s">
        <v>168</v>
      </c>
      <c r="E63" s="21" t="s">
        <v>169</v>
      </c>
      <c r="F63" s="19" t="s">
        <v>71</v>
      </c>
      <c r="G63" s="21" t="str">
        <f t="shared" si="3"/>
        <v>3-28</v>
      </c>
      <c r="H63" s="21" t="str">
        <f t="shared" si="4"/>
        <v/>
      </c>
    </row>
    <row r="64" spans="1:8" x14ac:dyDescent="0.2">
      <c r="A64" s="32">
        <v>63</v>
      </c>
      <c r="B64" s="19">
        <v>3</v>
      </c>
      <c r="C64" s="19">
        <v>29</v>
      </c>
      <c r="D64" s="21" t="s">
        <v>170</v>
      </c>
      <c r="E64" s="21" t="s">
        <v>171</v>
      </c>
      <c r="F64" s="65" t="s">
        <v>48</v>
      </c>
      <c r="G64" s="21" t="str">
        <f t="shared" si="3"/>
        <v>3-29</v>
      </c>
      <c r="H64" s="21" t="s">
        <v>252</v>
      </c>
    </row>
    <row r="65" spans="1:8" x14ac:dyDescent="0.2">
      <c r="A65" s="32">
        <v>64</v>
      </c>
      <c r="B65" s="19">
        <v>3</v>
      </c>
      <c r="C65" s="19">
        <v>30</v>
      </c>
      <c r="D65" s="21" t="s">
        <v>172</v>
      </c>
      <c r="E65" s="21" t="s">
        <v>173</v>
      </c>
      <c r="F65" s="19" t="s">
        <v>71</v>
      </c>
      <c r="G65" s="21" t="str">
        <f t="shared" si="3"/>
        <v>3-30</v>
      </c>
      <c r="H65" s="21" t="str">
        <f t="shared" si="4"/>
        <v/>
      </c>
    </row>
    <row r="66" spans="1:8" x14ac:dyDescent="0.2">
      <c r="A66" s="32">
        <v>65</v>
      </c>
      <c r="B66" s="19">
        <v>3</v>
      </c>
      <c r="C66" s="19">
        <v>31</v>
      </c>
      <c r="D66" s="21" t="s">
        <v>174</v>
      </c>
      <c r="E66" s="21" t="s">
        <v>175</v>
      </c>
      <c r="F66" s="19" t="s">
        <v>71</v>
      </c>
      <c r="G66" s="21" t="str">
        <f t="shared" si="3"/>
        <v>3-31</v>
      </c>
      <c r="H66" s="21" t="str">
        <f t="shared" si="4"/>
        <v/>
      </c>
    </row>
    <row r="67" spans="1:8" x14ac:dyDescent="0.2">
      <c r="A67" s="32">
        <v>66</v>
      </c>
      <c r="B67" s="19">
        <v>3</v>
      </c>
      <c r="C67" s="19">
        <v>32</v>
      </c>
      <c r="D67" s="21" t="s">
        <v>176</v>
      </c>
      <c r="E67" s="21" t="s">
        <v>32</v>
      </c>
      <c r="F67" s="19" t="s">
        <v>71</v>
      </c>
      <c r="G67" s="21" t="str">
        <f t="shared" si="3"/>
        <v>3-32</v>
      </c>
      <c r="H67" s="21" t="str">
        <f t="shared" si="4"/>
        <v/>
      </c>
    </row>
    <row r="68" spans="1:8" x14ac:dyDescent="0.2">
      <c r="A68" s="32">
        <v>67</v>
      </c>
      <c r="B68" s="19">
        <v>3</v>
      </c>
      <c r="C68" s="19">
        <v>33</v>
      </c>
      <c r="D68" s="21" t="s">
        <v>176</v>
      </c>
      <c r="E68" s="63">
        <v>1984</v>
      </c>
      <c r="F68" s="19" t="s">
        <v>71</v>
      </c>
      <c r="G68" s="21" t="str">
        <f t="shared" si="3"/>
        <v>3-33</v>
      </c>
      <c r="H68" s="21" t="str">
        <f t="shared" si="4"/>
        <v/>
      </c>
    </row>
    <row r="69" spans="1:8" x14ac:dyDescent="0.2">
      <c r="A69" s="32">
        <v>68</v>
      </c>
      <c r="B69" s="19">
        <v>3</v>
      </c>
      <c r="C69" s="19">
        <v>34</v>
      </c>
      <c r="D69" s="21" t="s">
        <v>177</v>
      </c>
      <c r="E69" s="21" t="s">
        <v>178</v>
      </c>
      <c r="F69" s="19" t="s">
        <v>71</v>
      </c>
      <c r="G69" s="21" t="str">
        <f t="shared" si="3"/>
        <v>3-34</v>
      </c>
      <c r="H69" s="21" t="str">
        <f t="shared" si="4"/>
        <v/>
      </c>
    </row>
    <row r="70" spans="1:8" x14ac:dyDescent="0.2">
      <c r="A70" s="32">
        <v>69</v>
      </c>
      <c r="B70" s="19">
        <v>3</v>
      </c>
      <c r="C70" s="19">
        <v>35</v>
      </c>
      <c r="D70" s="21" t="s">
        <v>263</v>
      </c>
      <c r="E70" s="21" t="s">
        <v>260</v>
      </c>
      <c r="F70" s="19" t="s">
        <v>71</v>
      </c>
      <c r="G70" s="21" t="str">
        <f t="shared" si="3"/>
        <v>3-35</v>
      </c>
      <c r="H70" s="21" t="str">
        <f t="shared" si="4"/>
        <v/>
      </c>
    </row>
    <row r="71" spans="1:8" x14ac:dyDescent="0.2">
      <c r="A71" s="32">
        <v>70</v>
      </c>
      <c r="B71" s="19">
        <v>3</v>
      </c>
      <c r="C71" s="19">
        <v>36</v>
      </c>
      <c r="D71" s="21" t="s">
        <v>265</v>
      </c>
      <c r="E71" s="21" t="s">
        <v>268</v>
      </c>
      <c r="F71" s="19" t="s">
        <v>71</v>
      </c>
      <c r="G71" s="21" t="str">
        <f t="shared" si="3"/>
        <v>3-36</v>
      </c>
      <c r="H71" s="21" t="str">
        <f t="shared" si="4"/>
        <v/>
      </c>
    </row>
    <row r="72" spans="1:8" x14ac:dyDescent="0.2">
      <c r="A72" s="32">
        <v>71</v>
      </c>
      <c r="B72" s="19">
        <v>3</v>
      </c>
      <c r="C72" s="19">
        <v>37</v>
      </c>
      <c r="D72" s="21" t="s">
        <v>179</v>
      </c>
      <c r="E72" s="21" t="s">
        <v>18</v>
      </c>
      <c r="F72" s="19" t="s">
        <v>71</v>
      </c>
      <c r="G72" s="21" t="str">
        <f t="shared" si="3"/>
        <v>3-37</v>
      </c>
      <c r="H72" s="21" t="str">
        <f t="shared" si="4"/>
        <v/>
      </c>
    </row>
    <row r="73" spans="1:8" x14ac:dyDescent="0.2">
      <c r="A73" s="32">
        <v>72</v>
      </c>
      <c r="B73" s="19">
        <v>3</v>
      </c>
      <c r="C73" s="19">
        <v>38</v>
      </c>
      <c r="D73" s="21" t="s">
        <v>180</v>
      </c>
      <c r="E73" s="21" t="s">
        <v>42</v>
      </c>
      <c r="F73" s="19" t="s">
        <v>71</v>
      </c>
      <c r="G73" s="21" t="str">
        <f t="shared" si="3"/>
        <v>3-38</v>
      </c>
      <c r="H73" s="21" t="str">
        <f t="shared" si="4"/>
        <v/>
      </c>
    </row>
    <row r="74" spans="1:8" x14ac:dyDescent="0.2">
      <c r="A74" s="32">
        <v>73</v>
      </c>
      <c r="B74" s="19">
        <v>3</v>
      </c>
      <c r="C74" s="19">
        <v>39</v>
      </c>
      <c r="D74" s="21" t="s">
        <v>181</v>
      </c>
      <c r="E74" s="21" t="s">
        <v>23</v>
      </c>
      <c r="F74" s="65" t="s">
        <v>49</v>
      </c>
      <c r="G74" s="21" t="str">
        <f t="shared" si="3"/>
        <v>3-39</v>
      </c>
      <c r="H74" s="21" t="s">
        <v>251</v>
      </c>
    </row>
    <row r="75" spans="1:8" x14ac:dyDescent="0.2">
      <c r="A75" s="32">
        <v>74</v>
      </c>
      <c r="B75" s="19">
        <v>3</v>
      </c>
      <c r="C75" s="19">
        <v>40</v>
      </c>
      <c r="D75" s="21" t="s">
        <v>182</v>
      </c>
      <c r="E75" s="21" t="s">
        <v>41</v>
      </c>
      <c r="F75" s="19" t="s">
        <v>71</v>
      </c>
      <c r="G75" s="21" t="str">
        <f t="shared" si="3"/>
        <v>3-40</v>
      </c>
      <c r="H75" s="21" t="str">
        <f t="shared" si="4"/>
        <v/>
      </c>
    </row>
    <row r="76" spans="1:8" x14ac:dyDescent="0.2">
      <c r="A76" s="32">
        <v>75</v>
      </c>
      <c r="B76" s="19">
        <v>3</v>
      </c>
      <c r="C76" s="19">
        <v>41</v>
      </c>
      <c r="D76" s="21" t="s">
        <v>183</v>
      </c>
      <c r="E76" s="21" t="s">
        <v>184</v>
      </c>
      <c r="F76" s="19" t="s">
        <v>71</v>
      </c>
      <c r="G76" s="21" t="str">
        <f t="shared" si="3"/>
        <v>3-41</v>
      </c>
      <c r="H76" s="21" t="str">
        <f t="shared" si="4"/>
        <v/>
      </c>
    </row>
    <row r="77" spans="1:8" x14ac:dyDescent="0.2">
      <c r="A77" s="32">
        <v>76</v>
      </c>
      <c r="B77" s="19">
        <v>3</v>
      </c>
      <c r="C77" s="19">
        <v>42</v>
      </c>
      <c r="D77" s="21" t="s">
        <v>185</v>
      </c>
      <c r="E77" s="21" t="s">
        <v>186</v>
      </c>
      <c r="F77" s="19" t="s">
        <v>71</v>
      </c>
      <c r="G77" s="21" t="str">
        <f t="shared" si="3"/>
        <v>3-42</v>
      </c>
      <c r="H77" s="21" t="str">
        <f t="shared" si="4"/>
        <v/>
      </c>
    </row>
    <row r="78" spans="1:8" x14ac:dyDescent="0.2">
      <c r="A78" s="32">
        <v>77</v>
      </c>
      <c r="B78" s="19">
        <v>3</v>
      </c>
      <c r="C78" s="19">
        <v>43</v>
      </c>
      <c r="D78" s="20" t="s">
        <v>187</v>
      </c>
      <c r="E78" s="21" t="s">
        <v>188</v>
      </c>
      <c r="F78" s="19" t="s">
        <v>71</v>
      </c>
      <c r="G78" s="21" t="str">
        <f t="shared" si="3"/>
        <v>3-43</v>
      </c>
      <c r="H78" s="21" t="str">
        <f t="shared" si="4"/>
        <v/>
      </c>
    </row>
    <row r="79" spans="1:8" x14ac:dyDescent="0.2">
      <c r="A79" s="32">
        <v>78</v>
      </c>
      <c r="B79" s="19">
        <v>3</v>
      </c>
      <c r="C79" s="19">
        <v>44</v>
      </c>
      <c r="D79" s="21" t="s">
        <v>189</v>
      </c>
      <c r="E79" s="21" t="s">
        <v>190</v>
      </c>
      <c r="F79" s="19" t="s">
        <v>71</v>
      </c>
      <c r="G79" s="21" t="str">
        <f t="shared" si="3"/>
        <v>3-44</v>
      </c>
      <c r="H79" s="21" t="str">
        <f t="shared" si="4"/>
        <v/>
      </c>
    </row>
    <row r="80" spans="1:8" x14ac:dyDescent="0.2">
      <c r="A80" s="33">
        <v>79</v>
      </c>
      <c r="B80" s="22">
        <v>3</v>
      </c>
      <c r="C80" s="22">
        <v>45</v>
      </c>
      <c r="D80" s="23" t="s">
        <v>191</v>
      </c>
      <c r="E80" s="23" t="s">
        <v>192</v>
      </c>
      <c r="F80" s="67" t="s">
        <v>49</v>
      </c>
      <c r="G80" s="23" t="str">
        <f t="shared" si="3"/>
        <v>3-45</v>
      </c>
      <c r="H80" s="23" t="s">
        <v>251</v>
      </c>
    </row>
    <row r="81" spans="1:8" x14ac:dyDescent="0.2">
      <c r="A81" s="32">
        <v>80</v>
      </c>
      <c r="B81" s="17">
        <v>4</v>
      </c>
      <c r="C81" s="17">
        <v>1</v>
      </c>
      <c r="D81" s="6" t="s">
        <v>193</v>
      </c>
      <c r="E81" s="6" t="s">
        <v>194</v>
      </c>
      <c r="F81" s="65" t="s">
        <v>71</v>
      </c>
      <c r="G81" s="6" t="str">
        <f t="shared" si="3"/>
        <v>4-01</v>
      </c>
      <c r="H81" s="6" t="str">
        <f t="shared" si="4"/>
        <v/>
      </c>
    </row>
    <row r="82" spans="1:8" x14ac:dyDescent="0.2">
      <c r="A82" s="32">
        <v>81</v>
      </c>
      <c r="B82" s="17">
        <v>4</v>
      </c>
      <c r="C82" s="17">
        <v>2</v>
      </c>
      <c r="D82" s="6" t="s">
        <v>195</v>
      </c>
      <c r="E82" s="6" t="s">
        <v>26</v>
      </c>
      <c r="F82" s="68" t="s">
        <v>48</v>
      </c>
      <c r="G82" s="6" t="str">
        <f t="shared" si="3"/>
        <v>4-02</v>
      </c>
      <c r="H82" s="6" t="s">
        <v>252</v>
      </c>
    </row>
    <row r="83" spans="1:8" x14ac:dyDescent="0.2">
      <c r="A83" s="32">
        <v>82</v>
      </c>
      <c r="B83" s="17">
        <v>4</v>
      </c>
      <c r="C83" s="17">
        <v>3</v>
      </c>
      <c r="D83" s="6" t="s">
        <v>196</v>
      </c>
      <c r="E83" s="6" t="s">
        <v>197</v>
      </c>
      <c r="F83" s="68" t="s">
        <v>71</v>
      </c>
      <c r="G83" s="6" t="str">
        <f t="shared" si="3"/>
        <v>4-03</v>
      </c>
      <c r="H83" s="6" t="str">
        <f t="shared" si="4"/>
        <v/>
      </c>
    </row>
    <row r="84" spans="1:8" x14ac:dyDescent="0.2">
      <c r="A84" s="32">
        <v>83</v>
      </c>
      <c r="B84" s="17">
        <v>4</v>
      </c>
      <c r="C84" s="17">
        <v>4</v>
      </c>
      <c r="D84" s="6" t="s">
        <v>198</v>
      </c>
      <c r="E84" s="6" t="s">
        <v>199</v>
      </c>
      <c r="F84" s="68" t="s">
        <v>49</v>
      </c>
      <c r="G84" s="6" t="str">
        <f t="shared" si="3"/>
        <v>4-04</v>
      </c>
      <c r="H84" s="6" t="s">
        <v>251</v>
      </c>
    </row>
    <row r="85" spans="1:8" x14ac:dyDescent="0.2">
      <c r="A85" s="32">
        <v>84</v>
      </c>
      <c r="B85" s="17">
        <v>4</v>
      </c>
      <c r="C85" s="17">
        <v>5</v>
      </c>
      <c r="D85" s="6" t="s">
        <v>200</v>
      </c>
      <c r="E85" s="6" t="s">
        <v>201</v>
      </c>
      <c r="F85" s="68" t="s">
        <v>49</v>
      </c>
      <c r="G85" s="6" t="str">
        <f t="shared" si="3"/>
        <v>4-05</v>
      </c>
      <c r="H85" s="6" t="s">
        <v>251</v>
      </c>
    </row>
    <row r="86" spans="1:8" x14ac:dyDescent="0.2">
      <c r="A86" s="32">
        <v>85</v>
      </c>
      <c r="B86" s="17">
        <v>4</v>
      </c>
      <c r="C86" s="17">
        <v>6</v>
      </c>
      <c r="D86" s="6" t="s">
        <v>200</v>
      </c>
      <c r="E86" s="6" t="s">
        <v>25</v>
      </c>
      <c r="F86" s="68" t="s">
        <v>49</v>
      </c>
      <c r="G86" s="6" t="str">
        <f t="shared" si="3"/>
        <v>4-06</v>
      </c>
      <c r="H86" s="6" t="s">
        <v>251</v>
      </c>
    </row>
    <row r="87" spans="1:8" x14ac:dyDescent="0.2">
      <c r="A87" s="32">
        <v>86</v>
      </c>
      <c r="B87" s="17">
        <v>4</v>
      </c>
      <c r="C87" s="17">
        <v>7</v>
      </c>
      <c r="D87" s="6" t="s">
        <v>200</v>
      </c>
      <c r="E87" s="6" t="s">
        <v>4</v>
      </c>
      <c r="F87" s="17" t="s">
        <v>71</v>
      </c>
      <c r="G87" s="6" t="str">
        <f t="shared" si="3"/>
        <v>4-07</v>
      </c>
      <c r="H87" s="6" t="str">
        <f t="shared" si="4"/>
        <v/>
      </c>
    </row>
    <row r="88" spans="1:8" x14ac:dyDescent="0.2">
      <c r="A88" s="32">
        <v>87</v>
      </c>
      <c r="B88" s="17">
        <v>4</v>
      </c>
      <c r="C88" s="17">
        <v>8</v>
      </c>
      <c r="D88" s="6" t="s">
        <v>202</v>
      </c>
      <c r="E88" s="6" t="s">
        <v>203</v>
      </c>
      <c r="F88" s="17" t="s">
        <v>71</v>
      </c>
      <c r="G88" s="6" t="str">
        <f t="shared" ref="G88:G120" si="5">IF(LEN(C88)&lt;2,B88&amp;"-0"&amp;C88,B88&amp;"-"&amp;C88)</f>
        <v>4-08</v>
      </c>
      <c r="H88" s="6" t="str">
        <f t="shared" si="4"/>
        <v/>
      </c>
    </row>
    <row r="89" spans="1:8" x14ac:dyDescent="0.2">
      <c r="A89" s="32">
        <v>88</v>
      </c>
      <c r="B89" s="17">
        <v>4</v>
      </c>
      <c r="C89" s="17">
        <v>9</v>
      </c>
      <c r="D89" s="6" t="s">
        <v>204</v>
      </c>
      <c r="E89" s="6" t="s">
        <v>205</v>
      </c>
      <c r="F89" s="17" t="s">
        <v>71</v>
      </c>
      <c r="G89" s="6" t="str">
        <f t="shared" si="5"/>
        <v>4-09</v>
      </c>
      <c r="H89" s="6" t="str">
        <f t="shared" si="4"/>
        <v/>
      </c>
    </row>
    <row r="90" spans="1:8" x14ac:dyDescent="0.2">
      <c r="A90" s="32">
        <v>89</v>
      </c>
      <c r="B90" s="17">
        <v>4</v>
      </c>
      <c r="C90" s="17">
        <v>10</v>
      </c>
      <c r="D90" s="6" t="s">
        <v>206</v>
      </c>
      <c r="E90" s="6" t="s">
        <v>1</v>
      </c>
      <c r="F90" s="17" t="s">
        <v>71</v>
      </c>
      <c r="G90" s="6" t="str">
        <f t="shared" si="5"/>
        <v>4-10</v>
      </c>
      <c r="H90" s="6" t="str">
        <f t="shared" si="4"/>
        <v/>
      </c>
    </row>
    <row r="91" spans="1:8" x14ac:dyDescent="0.2">
      <c r="A91" s="32">
        <v>90</v>
      </c>
      <c r="B91" s="17">
        <v>4</v>
      </c>
      <c r="C91" s="17">
        <v>11</v>
      </c>
      <c r="D91" s="6" t="s">
        <v>207</v>
      </c>
      <c r="E91" s="6" t="s">
        <v>208</v>
      </c>
      <c r="F91" s="68" t="s">
        <v>48</v>
      </c>
      <c r="G91" s="6" t="str">
        <f t="shared" si="5"/>
        <v>4-11</v>
      </c>
      <c r="H91" s="6" t="s">
        <v>252</v>
      </c>
    </row>
    <row r="92" spans="1:8" x14ac:dyDescent="0.2">
      <c r="A92" s="32">
        <v>91</v>
      </c>
      <c r="B92" s="17">
        <v>4</v>
      </c>
      <c r="C92" s="17">
        <v>12</v>
      </c>
      <c r="D92" s="6" t="s">
        <v>209</v>
      </c>
      <c r="E92" s="6" t="s">
        <v>264</v>
      </c>
      <c r="F92" s="17" t="s">
        <v>71</v>
      </c>
      <c r="G92" s="6" t="str">
        <f t="shared" si="5"/>
        <v>4-12</v>
      </c>
      <c r="H92" s="6" t="str">
        <f t="shared" si="4"/>
        <v/>
      </c>
    </row>
    <row r="93" spans="1:8" x14ac:dyDescent="0.2">
      <c r="A93" s="32">
        <v>92</v>
      </c>
      <c r="B93" s="17">
        <v>4</v>
      </c>
      <c r="C93" s="17">
        <v>13</v>
      </c>
      <c r="D93" s="6" t="s">
        <v>210</v>
      </c>
      <c r="E93" s="6" t="s">
        <v>211</v>
      </c>
      <c r="F93" s="68" t="s">
        <v>49</v>
      </c>
      <c r="G93" s="6" t="str">
        <f t="shared" si="5"/>
        <v>4-13</v>
      </c>
      <c r="H93" s="6" t="s">
        <v>251</v>
      </c>
    </row>
    <row r="94" spans="1:8" x14ac:dyDescent="0.2">
      <c r="A94" s="32">
        <v>93</v>
      </c>
      <c r="B94" s="17">
        <v>4</v>
      </c>
      <c r="C94" s="17">
        <v>14</v>
      </c>
      <c r="D94" s="6" t="s">
        <v>212</v>
      </c>
      <c r="E94" s="6" t="s">
        <v>19</v>
      </c>
      <c r="F94" s="17" t="s">
        <v>71</v>
      </c>
      <c r="G94" s="6" t="str">
        <f t="shared" si="5"/>
        <v>4-14</v>
      </c>
      <c r="H94" s="6" t="str">
        <f t="shared" si="4"/>
        <v/>
      </c>
    </row>
    <row r="95" spans="1:8" x14ac:dyDescent="0.2">
      <c r="A95" s="32">
        <v>94</v>
      </c>
      <c r="B95" s="17">
        <v>4</v>
      </c>
      <c r="C95" s="17">
        <v>15</v>
      </c>
      <c r="D95" s="6" t="s">
        <v>213</v>
      </c>
      <c r="E95" s="6" t="s">
        <v>214</v>
      </c>
      <c r="F95" s="17" t="s">
        <v>71</v>
      </c>
      <c r="G95" s="6" t="str">
        <f t="shared" si="5"/>
        <v>4-15</v>
      </c>
      <c r="H95" s="6" t="str">
        <f t="shared" si="4"/>
        <v/>
      </c>
    </row>
    <row r="96" spans="1:8" x14ac:dyDescent="0.2">
      <c r="A96" s="32">
        <v>95</v>
      </c>
      <c r="B96" s="17">
        <v>4</v>
      </c>
      <c r="C96" s="17">
        <v>16</v>
      </c>
      <c r="D96" s="6" t="s">
        <v>215</v>
      </c>
      <c r="E96" s="6" t="s">
        <v>0</v>
      </c>
      <c r="F96" s="68" t="s">
        <v>48</v>
      </c>
      <c r="G96" s="6" t="str">
        <f t="shared" si="5"/>
        <v>4-16</v>
      </c>
      <c r="H96" s="6" t="s">
        <v>252</v>
      </c>
    </row>
    <row r="97" spans="1:8" x14ac:dyDescent="0.2">
      <c r="A97" s="32">
        <v>96</v>
      </c>
      <c r="B97" s="17">
        <v>4</v>
      </c>
      <c r="C97" s="17">
        <v>17</v>
      </c>
      <c r="D97" s="6" t="s">
        <v>216</v>
      </c>
      <c r="E97" s="6" t="s">
        <v>29</v>
      </c>
      <c r="F97" s="17" t="s">
        <v>71</v>
      </c>
      <c r="G97" s="6" t="str">
        <f t="shared" si="5"/>
        <v>4-17</v>
      </c>
      <c r="H97" s="6" t="str">
        <f t="shared" si="4"/>
        <v/>
      </c>
    </row>
    <row r="98" spans="1:8" x14ac:dyDescent="0.2">
      <c r="A98" s="32">
        <v>97</v>
      </c>
      <c r="B98" s="17">
        <v>4</v>
      </c>
      <c r="C98" s="17">
        <v>18</v>
      </c>
      <c r="D98" s="6" t="s">
        <v>217</v>
      </c>
      <c r="E98" s="6" t="s">
        <v>218</v>
      </c>
      <c r="F98" s="68" t="s">
        <v>48</v>
      </c>
      <c r="G98" s="6" t="str">
        <f t="shared" si="5"/>
        <v>4-18</v>
      </c>
      <c r="H98" s="6" t="s">
        <v>252</v>
      </c>
    </row>
    <row r="99" spans="1:8" x14ac:dyDescent="0.2">
      <c r="A99" s="32">
        <v>98</v>
      </c>
      <c r="B99" s="17">
        <v>4</v>
      </c>
      <c r="C99" s="17">
        <v>19</v>
      </c>
      <c r="D99" s="6" t="s">
        <v>219</v>
      </c>
      <c r="E99" s="6" t="s">
        <v>220</v>
      </c>
      <c r="F99" s="68" t="s">
        <v>48</v>
      </c>
      <c r="G99" s="6" t="str">
        <f t="shared" si="5"/>
        <v>4-19</v>
      </c>
      <c r="H99" s="6" t="s">
        <v>252</v>
      </c>
    </row>
    <row r="100" spans="1:8" x14ac:dyDescent="0.2">
      <c r="A100" s="32">
        <v>99</v>
      </c>
      <c r="B100" s="17">
        <v>4</v>
      </c>
      <c r="C100" s="17">
        <v>20</v>
      </c>
      <c r="D100" s="6" t="s">
        <v>221</v>
      </c>
      <c r="E100" s="6" t="s">
        <v>33</v>
      </c>
      <c r="F100" s="17" t="s">
        <v>71</v>
      </c>
      <c r="G100" s="6" t="str">
        <f t="shared" si="5"/>
        <v>4-20</v>
      </c>
      <c r="H100" s="6" t="str">
        <f t="shared" si="4"/>
        <v/>
      </c>
    </row>
    <row r="101" spans="1:8" x14ac:dyDescent="0.2">
      <c r="A101" s="32">
        <v>100</v>
      </c>
      <c r="B101" s="17">
        <v>4</v>
      </c>
      <c r="C101" s="17">
        <v>21</v>
      </c>
      <c r="D101" s="6" t="s">
        <v>222</v>
      </c>
      <c r="E101" s="6" t="s">
        <v>45</v>
      </c>
      <c r="F101" s="17" t="s">
        <v>71</v>
      </c>
      <c r="G101" s="6" t="str">
        <f t="shared" si="5"/>
        <v>4-21</v>
      </c>
      <c r="H101" s="6" t="str">
        <f t="shared" si="4"/>
        <v/>
      </c>
    </row>
    <row r="102" spans="1:8" x14ac:dyDescent="0.2">
      <c r="A102" s="32">
        <v>101</v>
      </c>
      <c r="B102" s="17">
        <v>4</v>
      </c>
      <c r="C102" s="17">
        <v>22</v>
      </c>
      <c r="D102" s="6" t="s">
        <v>223</v>
      </c>
      <c r="E102" s="6" t="s">
        <v>224</v>
      </c>
      <c r="F102" s="17" t="s">
        <v>71</v>
      </c>
      <c r="G102" s="6" t="str">
        <f t="shared" si="5"/>
        <v>4-22</v>
      </c>
      <c r="H102" s="6" t="str">
        <f t="shared" si="4"/>
        <v/>
      </c>
    </row>
    <row r="103" spans="1:8" x14ac:dyDescent="0.2">
      <c r="A103" s="32">
        <v>102</v>
      </c>
      <c r="B103" s="17">
        <v>4</v>
      </c>
      <c r="C103" s="17">
        <v>23</v>
      </c>
      <c r="D103" s="6" t="s">
        <v>223</v>
      </c>
      <c r="E103" s="6" t="s">
        <v>225</v>
      </c>
      <c r="F103" s="17" t="s">
        <v>71</v>
      </c>
      <c r="G103" s="6" t="str">
        <f t="shared" si="5"/>
        <v>4-23</v>
      </c>
      <c r="H103" s="6" t="str">
        <f t="shared" si="4"/>
        <v/>
      </c>
    </row>
    <row r="104" spans="1:8" x14ac:dyDescent="0.2">
      <c r="A104" s="32">
        <v>103</v>
      </c>
      <c r="B104" s="17">
        <v>4</v>
      </c>
      <c r="C104" s="17">
        <v>24</v>
      </c>
      <c r="D104" s="18" t="s">
        <v>227</v>
      </c>
      <c r="E104" s="18" t="s">
        <v>226</v>
      </c>
      <c r="F104" s="17" t="s">
        <v>71</v>
      </c>
      <c r="G104" s="6" t="str">
        <f t="shared" si="5"/>
        <v>4-24</v>
      </c>
      <c r="H104" s="6" t="str">
        <f t="shared" si="4"/>
        <v/>
      </c>
    </row>
    <row r="105" spans="1:8" x14ac:dyDescent="0.2">
      <c r="A105" s="32">
        <v>104</v>
      </c>
      <c r="B105" s="17">
        <v>4</v>
      </c>
      <c r="C105" s="17">
        <v>25</v>
      </c>
      <c r="D105" s="6" t="s">
        <v>228</v>
      </c>
      <c r="E105" s="6" t="s">
        <v>229</v>
      </c>
      <c r="F105" s="68" t="s">
        <v>48</v>
      </c>
      <c r="G105" s="6" t="str">
        <f t="shared" si="5"/>
        <v>4-25</v>
      </c>
      <c r="H105" s="6" t="s">
        <v>252</v>
      </c>
    </row>
    <row r="106" spans="1:8" x14ac:dyDescent="0.2">
      <c r="A106" s="32">
        <v>105</v>
      </c>
      <c r="B106" s="17">
        <v>4</v>
      </c>
      <c r="C106" s="17">
        <v>26</v>
      </c>
      <c r="D106" s="57" t="s">
        <v>266</v>
      </c>
      <c r="E106" s="57" t="s">
        <v>267</v>
      </c>
      <c r="F106" s="68" t="s">
        <v>71</v>
      </c>
      <c r="G106" s="6" t="str">
        <f t="shared" si="5"/>
        <v>4-26</v>
      </c>
      <c r="H106" s="6"/>
    </row>
    <row r="107" spans="1:8" x14ac:dyDescent="0.2">
      <c r="A107" s="32">
        <v>106</v>
      </c>
      <c r="B107" s="17">
        <v>4</v>
      </c>
      <c r="C107" s="17">
        <v>27</v>
      </c>
      <c r="D107" s="6" t="s">
        <v>230</v>
      </c>
      <c r="E107" s="6" t="s">
        <v>35</v>
      </c>
      <c r="F107" s="68" t="s">
        <v>48</v>
      </c>
      <c r="G107" s="6" t="str">
        <f t="shared" si="5"/>
        <v>4-27</v>
      </c>
      <c r="H107" s="6" t="s">
        <v>252</v>
      </c>
    </row>
    <row r="108" spans="1:8" x14ac:dyDescent="0.2">
      <c r="A108" s="32">
        <v>107</v>
      </c>
      <c r="B108" s="17">
        <v>4</v>
      </c>
      <c r="C108" s="17">
        <v>28</v>
      </c>
      <c r="D108" s="6" t="s">
        <v>230</v>
      </c>
      <c r="E108" s="6" t="s">
        <v>16</v>
      </c>
      <c r="F108" s="68" t="s">
        <v>49</v>
      </c>
      <c r="G108" s="6" t="str">
        <f t="shared" si="5"/>
        <v>4-28</v>
      </c>
      <c r="H108" s="6" t="s">
        <v>251</v>
      </c>
    </row>
    <row r="109" spans="1:8" x14ac:dyDescent="0.2">
      <c r="A109" s="32">
        <v>108</v>
      </c>
      <c r="B109" s="17">
        <v>4</v>
      </c>
      <c r="C109" s="17">
        <v>29</v>
      </c>
      <c r="D109" s="6" t="s">
        <v>231</v>
      </c>
      <c r="E109" s="6" t="s">
        <v>24</v>
      </c>
      <c r="F109" s="17" t="s">
        <v>71</v>
      </c>
      <c r="G109" s="6" t="str">
        <f t="shared" si="5"/>
        <v>4-29</v>
      </c>
      <c r="H109" s="6" t="str">
        <f t="shared" si="4"/>
        <v/>
      </c>
    </row>
    <row r="110" spans="1:8" x14ac:dyDescent="0.2">
      <c r="A110" s="32">
        <v>109</v>
      </c>
      <c r="B110" s="17">
        <v>4</v>
      </c>
      <c r="C110" s="17">
        <v>30</v>
      </c>
      <c r="D110" s="6" t="s">
        <v>232</v>
      </c>
      <c r="E110" s="6" t="s">
        <v>44</v>
      </c>
      <c r="F110" s="17" t="s">
        <v>71</v>
      </c>
      <c r="G110" s="6" t="str">
        <f t="shared" si="5"/>
        <v>4-30</v>
      </c>
      <c r="H110" s="6" t="str">
        <f t="shared" si="4"/>
        <v/>
      </c>
    </row>
    <row r="111" spans="1:8" x14ac:dyDescent="0.2">
      <c r="A111" s="32">
        <v>110</v>
      </c>
      <c r="B111" s="17">
        <v>4</v>
      </c>
      <c r="C111" s="17">
        <v>31</v>
      </c>
      <c r="D111" s="6" t="s">
        <v>233</v>
      </c>
      <c r="E111" s="6" t="s">
        <v>43</v>
      </c>
      <c r="F111" s="17" t="s">
        <v>71</v>
      </c>
      <c r="G111" s="6" t="str">
        <f t="shared" si="5"/>
        <v>4-31</v>
      </c>
      <c r="H111" s="6" t="str">
        <f t="shared" si="4"/>
        <v/>
      </c>
    </row>
    <row r="112" spans="1:8" x14ac:dyDescent="0.2">
      <c r="A112" s="32">
        <v>111</v>
      </c>
      <c r="B112" s="17">
        <v>4</v>
      </c>
      <c r="C112" s="17">
        <v>32</v>
      </c>
      <c r="D112" s="6" t="s">
        <v>234</v>
      </c>
      <c r="E112" s="6" t="s">
        <v>235</v>
      </c>
      <c r="F112" s="68" t="s">
        <v>48</v>
      </c>
      <c r="G112" s="6" t="str">
        <f t="shared" si="5"/>
        <v>4-32</v>
      </c>
      <c r="H112" s="6" t="s">
        <v>252</v>
      </c>
    </row>
    <row r="113" spans="1:8" x14ac:dyDescent="0.2">
      <c r="A113" s="32">
        <v>112</v>
      </c>
      <c r="B113" s="17">
        <v>4</v>
      </c>
      <c r="C113" s="17">
        <v>33</v>
      </c>
      <c r="D113" s="6" t="s">
        <v>236</v>
      </c>
      <c r="E113" s="6" t="s">
        <v>237</v>
      </c>
      <c r="F113" s="17" t="s">
        <v>71</v>
      </c>
      <c r="G113" s="6" t="str">
        <f t="shared" si="5"/>
        <v>4-33</v>
      </c>
      <c r="H113" s="6" t="str">
        <f t="shared" si="4"/>
        <v/>
      </c>
    </row>
    <row r="114" spans="1:8" x14ac:dyDescent="0.2">
      <c r="A114" s="32">
        <v>113</v>
      </c>
      <c r="B114" s="17">
        <v>4</v>
      </c>
      <c r="C114" s="17">
        <v>34</v>
      </c>
      <c r="D114" s="6" t="s">
        <v>238</v>
      </c>
      <c r="E114" s="6" t="s">
        <v>239</v>
      </c>
      <c r="F114" s="68" t="s">
        <v>48</v>
      </c>
      <c r="G114" s="6" t="str">
        <f t="shared" si="5"/>
        <v>4-34</v>
      </c>
      <c r="H114" s="6" t="s">
        <v>252</v>
      </c>
    </row>
    <row r="115" spans="1:8" x14ac:dyDescent="0.2">
      <c r="A115" s="32">
        <v>114</v>
      </c>
      <c r="B115" s="17">
        <v>4</v>
      </c>
      <c r="C115" s="17">
        <v>35</v>
      </c>
      <c r="D115" s="6" t="s">
        <v>240</v>
      </c>
      <c r="E115" s="6" t="s">
        <v>2</v>
      </c>
      <c r="F115" s="17" t="s">
        <v>71</v>
      </c>
      <c r="G115" s="6" t="str">
        <f t="shared" si="5"/>
        <v>4-35</v>
      </c>
      <c r="H115" s="6" t="str">
        <f t="shared" si="4"/>
        <v/>
      </c>
    </row>
    <row r="116" spans="1:8" x14ac:dyDescent="0.2">
      <c r="A116" s="32">
        <v>115</v>
      </c>
      <c r="B116" s="17">
        <v>4</v>
      </c>
      <c r="C116" s="17">
        <v>36</v>
      </c>
      <c r="D116" s="6" t="s">
        <v>241</v>
      </c>
      <c r="E116" s="6" t="s">
        <v>242</v>
      </c>
      <c r="F116" s="68" t="s">
        <v>48</v>
      </c>
      <c r="G116" s="6" t="str">
        <f t="shared" si="5"/>
        <v>4-36</v>
      </c>
      <c r="H116" s="6" t="s">
        <v>252</v>
      </c>
    </row>
    <row r="117" spans="1:8" x14ac:dyDescent="0.2">
      <c r="A117" s="32">
        <v>116</v>
      </c>
      <c r="B117" s="17">
        <v>4</v>
      </c>
      <c r="C117" s="17">
        <v>37</v>
      </c>
      <c r="D117" s="6" t="s">
        <v>243</v>
      </c>
      <c r="E117" s="57" t="s">
        <v>47</v>
      </c>
      <c r="F117" s="68" t="s">
        <v>71</v>
      </c>
      <c r="G117" s="6" t="str">
        <f t="shared" si="5"/>
        <v>4-37</v>
      </c>
      <c r="H117" s="6" t="str">
        <f t="shared" si="4"/>
        <v/>
      </c>
    </row>
    <row r="118" spans="1:8" x14ac:dyDescent="0.2">
      <c r="A118" s="32">
        <v>117</v>
      </c>
      <c r="B118" s="17">
        <v>4</v>
      </c>
      <c r="C118" s="17">
        <v>38</v>
      </c>
      <c r="D118" s="6" t="s">
        <v>244</v>
      </c>
      <c r="E118" s="6" t="s">
        <v>31</v>
      </c>
      <c r="F118" s="68" t="s">
        <v>71</v>
      </c>
      <c r="G118" s="6" t="str">
        <f t="shared" si="5"/>
        <v>4-38</v>
      </c>
      <c r="H118" s="6" t="str">
        <f t="shared" si="4"/>
        <v/>
      </c>
    </row>
    <row r="119" spans="1:8" x14ac:dyDescent="0.2">
      <c r="A119" s="32">
        <v>118</v>
      </c>
      <c r="B119" s="17">
        <v>4</v>
      </c>
      <c r="C119" s="17">
        <v>39</v>
      </c>
      <c r="D119" s="6" t="s">
        <v>245</v>
      </c>
      <c r="E119" s="6" t="s">
        <v>46</v>
      </c>
      <c r="F119" s="17" t="s">
        <v>71</v>
      </c>
      <c r="G119" s="6" t="str">
        <f t="shared" si="5"/>
        <v>4-39</v>
      </c>
      <c r="H119" s="6" t="str">
        <f t="shared" si="4"/>
        <v/>
      </c>
    </row>
    <row r="120" spans="1:8" x14ac:dyDescent="0.2">
      <c r="A120" s="32">
        <v>119</v>
      </c>
      <c r="B120" s="17">
        <v>4</v>
      </c>
      <c r="C120" s="17">
        <v>40</v>
      </c>
      <c r="D120" s="6" t="s">
        <v>246</v>
      </c>
      <c r="E120" s="6" t="s">
        <v>247</v>
      </c>
      <c r="F120" s="68" t="s">
        <v>49</v>
      </c>
      <c r="G120" s="6" t="str">
        <f t="shared" si="5"/>
        <v>4-40</v>
      </c>
      <c r="H120" s="6" t="s">
        <v>251</v>
      </c>
    </row>
    <row r="121" spans="1:8" x14ac:dyDescent="0.2">
      <c r="A121" s="32">
        <v>120</v>
      </c>
      <c r="B121" s="17">
        <v>4</v>
      </c>
      <c r="C121" s="17">
        <v>41</v>
      </c>
      <c r="D121" s="6" t="s">
        <v>248</v>
      </c>
      <c r="E121" s="6" t="s">
        <v>17</v>
      </c>
      <c r="F121" s="68" t="s">
        <v>48</v>
      </c>
      <c r="G121" s="6" t="str">
        <f t="shared" ref="G121:G122" si="6">IF(LEN(C121)&lt;2,B121&amp;"-0"&amp;C121,B121&amp;"-"&amp;C121)</f>
        <v>4-41</v>
      </c>
      <c r="H121" s="6" t="s">
        <v>252</v>
      </c>
    </row>
    <row r="122" spans="1:8" x14ac:dyDescent="0.2">
      <c r="A122" s="32">
        <v>121</v>
      </c>
      <c r="B122" s="17">
        <v>4</v>
      </c>
      <c r="C122" s="17">
        <v>42</v>
      </c>
      <c r="D122" s="6" t="s">
        <v>249</v>
      </c>
      <c r="E122" s="6" t="s">
        <v>250</v>
      </c>
      <c r="F122" s="68" t="s">
        <v>48</v>
      </c>
      <c r="G122" s="6" t="str">
        <f t="shared" si="6"/>
        <v>4-42</v>
      </c>
      <c r="H122" s="6" t="s">
        <v>252</v>
      </c>
    </row>
  </sheetData>
  <sheetProtection password="E7EF" sheet="1" objects="1" scenarios="1" selectLockedCells="1" selectUnlockedCells="1"/>
  <autoFilter ref="A1:H122"/>
  <dataConsolidate/>
  <customSheetViews>
    <customSheetView guid="{0C1A0BF3-30C1-459D-BC80-518D0CF8F3AE}" showAutoFilter="1">
      <pane ySplit="1" topLeftCell="A2" activePane="bottomLeft" state="frozen"/>
      <selection pane="bottomLeft" activeCell="A2" sqref="A1:D149"/>
      <pageMargins left="0.78740157499999996" right="0.78740157499999996" top="0.984251969" bottom="0.984251969" header="0.4921259845" footer="0.4921259845"/>
      <pageSetup paperSize="9" orientation="portrait" r:id="rId1"/>
      <headerFooter alignWithMargins="0"/>
      <autoFilter ref="B1:D1"/>
    </customSheetView>
  </customSheetViews>
  <phoneticPr fontId="1" type="noConversion"/>
  <pageMargins left="0.78740157499999996" right="0.78740157499999996" top="0.984251969" bottom="0.984251969" header="0.4921259845" footer="0.4921259845"/>
  <pageSetup paperSize="9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G43"/>
  <sheetViews>
    <sheetView tabSelected="1" workbookViewId="0">
      <selection activeCell="A45" sqref="A45"/>
    </sheetView>
  </sheetViews>
  <sheetFormatPr defaultRowHeight="12.75" x14ac:dyDescent="0.2"/>
  <cols>
    <col min="1" max="1" width="6.5703125" style="9" customWidth="1"/>
    <col min="2" max="2" width="10.85546875" style="8" hidden="1" customWidth="1"/>
    <col min="3" max="3" width="30" style="8" customWidth="1"/>
    <col min="4" max="4" width="21" style="8" customWidth="1"/>
    <col min="5" max="5" width="31.28515625" style="9" customWidth="1"/>
    <col min="6" max="6" width="34.28515625" style="8" hidden="1" customWidth="1"/>
    <col min="7" max="7" width="9.140625" style="8" customWidth="1"/>
    <col min="8" max="21" width="9.140625" style="9" customWidth="1"/>
    <col min="22" max="16384" width="9.140625" style="9"/>
  </cols>
  <sheetData>
    <row r="1" spans="1:7" ht="21.75" customHeight="1" x14ac:dyDescent="0.2">
      <c r="A1" s="71" t="s">
        <v>257</v>
      </c>
      <c r="B1" s="72"/>
      <c r="C1" s="73"/>
      <c r="D1" s="73"/>
      <c r="E1" s="74"/>
      <c r="F1" s="40"/>
    </row>
    <row r="2" spans="1:7" x14ac:dyDescent="0.2">
      <c r="A2" s="75"/>
      <c r="B2" s="76"/>
      <c r="C2" s="76"/>
      <c r="D2" s="76"/>
      <c r="E2" s="75"/>
      <c r="F2" s="40"/>
    </row>
    <row r="3" spans="1:7" ht="15.75" x14ac:dyDescent="0.25">
      <c r="A3" s="104"/>
      <c r="B3" s="105"/>
      <c r="C3" s="105"/>
      <c r="D3" s="105"/>
      <c r="E3" s="105"/>
      <c r="F3" s="40"/>
    </row>
    <row r="4" spans="1:7" x14ac:dyDescent="0.2">
      <c r="A4" s="75"/>
      <c r="B4" s="76"/>
      <c r="C4" s="76"/>
      <c r="D4" s="76"/>
      <c r="E4" s="75"/>
      <c r="F4" s="40"/>
    </row>
    <row r="5" spans="1:7" ht="31.5" customHeight="1" x14ac:dyDescent="0.2">
      <c r="A5" s="98" t="s">
        <v>55</v>
      </c>
      <c r="B5" s="77"/>
      <c r="C5" s="77"/>
      <c r="D5" s="77"/>
      <c r="E5" s="77"/>
      <c r="F5" s="7"/>
    </row>
    <row r="6" spans="1:7" ht="18.75" customHeight="1" x14ac:dyDescent="0.2">
      <c r="A6" s="108" t="s">
        <v>279</v>
      </c>
      <c r="B6" s="109"/>
      <c r="C6" s="109"/>
      <c r="D6" s="109"/>
      <c r="E6" s="77"/>
      <c r="F6" s="7"/>
    </row>
    <row r="7" spans="1:7" ht="51" customHeight="1" x14ac:dyDescent="0.2">
      <c r="A7" s="78" t="s">
        <v>56</v>
      </c>
      <c r="B7" s="77"/>
      <c r="C7" s="77"/>
      <c r="D7" s="77"/>
      <c r="E7" s="77"/>
      <c r="F7" s="7"/>
    </row>
    <row r="8" spans="1:7" s="38" customFormat="1" ht="22.5" customHeight="1" x14ac:dyDescent="0.2">
      <c r="A8" s="79" t="s">
        <v>58</v>
      </c>
      <c r="B8" s="79"/>
      <c r="C8" s="106" t="str">
        <f>vyber!B7&amp;" "&amp;vyber!B8</f>
        <v xml:space="preserve"> </v>
      </c>
      <c r="D8" s="106"/>
      <c r="E8" s="106"/>
      <c r="F8" s="41"/>
      <c r="G8" s="39"/>
    </row>
    <row r="9" spans="1:7" s="38" customFormat="1" ht="22.5" customHeight="1" x14ac:dyDescent="0.2">
      <c r="A9" s="79" t="s">
        <v>57</v>
      </c>
      <c r="B9" s="80"/>
      <c r="C9" s="81">
        <f>vyber!B9</f>
        <v>0</v>
      </c>
      <c r="D9" s="81"/>
      <c r="E9" s="79"/>
      <c r="F9" s="41"/>
      <c r="G9" s="39"/>
    </row>
    <row r="10" spans="1:7" ht="15" x14ac:dyDescent="0.25">
      <c r="A10" s="82"/>
      <c r="B10" s="83"/>
      <c r="C10" s="83"/>
      <c r="D10" s="83"/>
      <c r="E10" s="82"/>
      <c r="F10" s="40"/>
    </row>
    <row r="11" spans="1:7" s="44" customFormat="1" ht="18" customHeight="1" x14ac:dyDescent="0.2">
      <c r="A11" s="45" t="s">
        <v>59</v>
      </c>
      <c r="B11" s="84" t="s">
        <v>65</v>
      </c>
      <c r="C11" s="85" t="s">
        <v>8</v>
      </c>
      <c r="D11" s="107" t="s">
        <v>9</v>
      </c>
      <c r="E11" s="107"/>
      <c r="F11" s="42"/>
      <c r="G11" s="43"/>
    </row>
    <row r="12" spans="1:7" ht="18" customHeight="1" x14ac:dyDescent="0.2">
      <c r="A12" s="36">
        <v>1</v>
      </c>
      <c r="B12" s="86" t="e">
        <f>VLOOKUP(F12,kanon!$A$1:'kanon'!$H$123,7)</f>
        <v>#NUM!</v>
      </c>
      <c r="C12" s="87" t="e">
        <f>VLOOKUP(F12,kanon!$A$1:'kanon'!$H$123,4)</f>
        <v>#NUM!</v>
      </c>
      <c r="D12" s="103" t="e">
        <f>VLOOKUP(F12,kanon!$A$1:'kanon'!$H$123,5)</f>
        <v>#NUM!</v>
      </c>
      <c r="E12" s="103"/>
      <c r="F12" s="40" t="e">
        <f>SMALL(vyber!$A$21:'vyber'!$A$40,A12)</f>
        <v>#NUM!</v>
      </c>
    </row>
    <row r="13" spans="1:7" ht="18" customHeight="1" x14ac:dyDescent="0.2">
      <c r="A13" s="37">
        <v>2</v>
      </c>
      <c r="B13" s="86" t="e">
        <f>VLOOKUP(F13,kanon!$A$1:'kanon'!$H$123,7)</f>
        <v>#NUM!</v>
      </c>
      <c r="C13" s="87" t="e">
        <f>VLOOKUP(F13,kanon!$A$1:'kanon'!$H$123,4)</f>
        <v>#NUM!</v>
      </c>
      <c r="D13" s="103" t="e">
        <f>VLOOKUP(F13,kanon!$A$1:'kanon'!$H$123,5)</f>
        <v>#NUM!</v>
      </c>
      <c r="E13" s="103"/>
      <c r="F13" s="40" t="e">
        <f>SMALL(vyber!$A$21:'vyber'!$A$40,A13)</f>
        <v>#NUM!</v>
      </c>
    </row>
    <row r="14" spans="1:7" ht="18" customHeight="1" x14ac:dyDescent="0.2">
      <c r="A14" s="37">
        <v>3</v>
      </c>
      <c r="B14" s="86" t="e">
        <f>VLOOKUP(F14,kanon!$A$1:'kanon'!$H$123,7)</f>
        <v>#NUM!</v>
      </c>
      <c r="C14" s="87" t="e">
        <f>VLOOKUP(F14,kanon!$A$1:'kanon'!$H$123,4)</f>
        <v>#NUM!</v>
      </c>
      <c r="D14" s="103" t="e">
        <f>VLOOKUP(F14,kanon!$A$1:'kanon'!$H$123,5)</f>
        <v>#NUM!</v>
      </c>
      <c r="E14" s="103"/>
      <c r="F14" s="40" t="e">
        <f>SMALL(vyber!$A$21:'vyber'!$A$40,A14)</f>
        <v>#NUM!</v>
      </c>
    </row>
    <row r="15" spans="1:7" ht="18" customHeight="1" x14ac:dyDescent="0.2">
      <c r="A15" s="37">
        <v>4</v>
      </c>
      <c r="B15" s="86" t="e">
        <f>VLOOKUP(F15,kanon!$A$1:'kanon'!$H$123,7)</f>
        <v>#NUM!</v>
      </c>
      <c r="C15" s="87" t="e">
        <f>VLOOKUP(F15,kanon!$A$1:'kanon'!$H$123,4)</f>
        <v>#NUM!</v>
      </c>
      <c r="D15" s="103" t="e">
        <f>VLOOKUP(F15,kanon!$A$1:'kanon'!$H$123,5)</f>
        <v>#NUM!</v>
      </c>
      <c r="E15" s="103"/>
      <c r="F15" s="40" t="e">
        <f>SMALL(vyber!$A$21:'vyber'!$A$40,A15)</f>
        <v>#NUM!</v>
      </c>
    </row>
    <row r="16" spans="1:7" ht="18" customHeight="1" x14ac:dyDescent="0.2">
      <c r="A16" s="37">
        <v>5</v>
      </c>
      <c r="B16" s="86" t="e">
        <f>VLOOKUP(F16,kanon!$A$1:'kanon'!$H$123,7)</f>
        <v>#NUM!</v>
      </c>
      <c r="C16" s="87" t="e">
        <f>VLOOKUP(F16,kanon!$A$1:'kanon'!$H$123,4)</f>
        <v>#NUM!</v>
      </c>
      <c r="D16" s="103" t="e">
        <f>VLOOKUP(F16,kanon!$A$1:'kanon'!$H$123,5)</f>
        <v>#NUM!</v>
      </c>
      <c r="E16" s="103"/>
      <c r="F16" s="40" t="e">
        <f>SMALL(vyber!$A$21:'vyber'!$A$40,A16)</f>
        <v>#NUM!</v>
      </c>
    </row>
    <row r="17" spans="1:6" ht="18" customHeight="1" x14ac:dyDescent="0.2">
      <c r="A17" s="37">
        <v>6</v>
      </c>
      <c r="B17" s="86" t="e">
        <f>VLOOKUP(F17,kanon!$A$1:'kanon'!$H$123,7)</f>
        <v>#NUM!</v>
      </c>
      <c r="C17" s="87" t="e">
        <f>VLOOKUP(F17,kanon!$A$1:'kanon'!$H$123,4)</f>
        <v>#NUM!</v>
      </c>
      <c r="D17" s="103" t="e">
        <f>VLOOKUP(F17,kanon!$A$1:'kanon'!$H$123,5)</f>
        <v>#NUM!</v>
      </c>
      <c r="E17" s="103"/>
      <c r="F17" s="40" t="e">
        <f>SMALL(vyber!$A$21:'vyber'!$A$40,A17)</f>
        <v>#NUM!</v>
      </c>
    </row>
    <row r="18" spans="1:6" ht="18" customHeight="1" x14ac:dyDescent="0.2">
      <c r="A18" s="37">
        <v>7</v>
      </c>
      <c r="B18" s="86" t="e">
        <f>VLOOKUP(F18,kanon!$A$1:'kanon'!$H$123,7)</f>
        <v>#NUM!</v>
      </c>
      <c r="C18" s="87" t="e">
        <f>VLOOKUP(F18,kanon!$A$1:'kanon'!$H$123,4)</f>
        <v>#NUM!</v>
      </c>
      <c r="D18" s="103" t="e">
        <f>VLOOKUP(F18,kanon!$A$1:'kanon'!$H$123,5)</f>
        <v>#NUM!</v>
      </c>
      <c r="E18" s="103"/>
      <c r="F18" s="40" t="e">
        <f>SMALL(vyber!$A$21:'vyber'!$A$40,A18)</f>
        <v>#NUM!</v>
      </c>
    </row>
    <row r="19" spans="1:6" ht="18" customHeight="1" x14ac:dyDescent="0.2">
      <c r="A19" s="37">
        <v>8</v>
      </c>
      <c r="B19" s="86" t="e">
        <f>VLOOKUP(F19,kanon!$A$1:'kanon'!$H$123,7)</f>
        <v>#NUM!</v>
      </c>
      <c r="C19" s="87" t="e">
        <f>VLOOKUP(F19,kanon!$A$1:'kanon'!$H$123,4)</f>
        <v>#NUM!</v>
      </c>
      <c r="D19" s="103" t="e">
        <f>VLOOKUP(F19,kanon!$A$1:'kanon'!$H$123,5)</f>
        <v>#NUM!</v>
      </c>
      <c r="E19" s="103"/>
      <c r="F19" s="40" t="e">
        <f>SMALL(vyber!$A$21:'vyber'!$A$40,A19)</f>
        <v>#NUM!</v>
      </c>
    </row>
    <row r="20" spans="1:6" ht="18" customHeight="1" x14ac:dyDescent="0.2">
      <c r="A20" s="37">
        <v>9</v>
      </c>
      <c r="B20" s="86" t="e">
        <f>VLOOKUP(F20,kanon!$A$1:'kanon'!$H$123,7)</f>
        <v>#NUM!</v>
      </c>
      <c r="C20" s="87" t="e">
        <f>VLOOKUP(F20,kanon!$A$1:'kanon'!$H$123,4)</f>
        <v>#NUM!</v>
      </c>
      <c r="D20" s="103" t="e">
        <f>VLOOKUP(F20,kanon!$A$1:'kanon'!$H$123,5)</f>
        <v>#NUM!</v>
      </c>
      <c r="E20" s="103"/>
      <c r="F20" s="40" t="e">
        <f>SMALL(vyber!$A$21:'vyber'!$A$40,A20)</f>
        <v>#NUM!</v>
      </c>
    </row>
    <row r="21" spans="1:6" ht="18" customHeight="1" x14ac:dyDescent="0.2">
      <c r="A21" s="37">
        <v>10</v>
      </c>
      <c r="B21" s="86" t="e">
        <f>VLOOKUP(F21,kanon!$A$1:'kanon'!$H$123,7)</f>
        <v>#NUM!</v>
      </c>
      <c r="C21" s="87" t="e">
        <f>VLOOKUP(F21,kanon!$A$1:'kanon'!$H$123,4)</f>
        <v>#NUM!</v>
      </c>
      <c r="D21" s="103" t="e">
        <f>VLOOKUP(F21,kanon!$A$1:'kanon'!$H$123,5)</f>
        <v>#NUM!</v>
      </c>
      <c r="E21" s="103"/>
      <c r="F21" s="40" t="e">
        <f>SMALL(vyber!$A$21:'vyber'!$A$40,A21)</f>
        <v>#NUM!</v>
      </c>
    </row>
    <row r="22" spans="1:6" ht="18" customHeight="1" x14ac:dyDescent="0.2">
      <c r="A22" s="37">
        <v>11</v>
      </c>
      <c r="B22" s="86" t="e">
        <f>VLOOKUP(F22,kanon!$A$1:'kanon'!$H$123,7)</f>
        <v>#NUM!</v>
      </c>
      <c r="C22" s="87" t="e">
        <f>VLOOKUP(F22,kanon!$A$1:'kanon'!$H$123,4)</f>
        <v>#NUM!</v>
      </c>
      <c r="D22" s="103" t="e">
        <f>VLOOKUP(F22,kanon!$A$1:'kanon'!$H$123,5)</f>
        <v>#NUM!</v>
      </c>
      <c r="E22" s="103"/>
      <c r="F22" s="40" t="e">
        <f>SMALL(vyber!$A$21:'vyber'!$A$40,A22)</f>
        <v>#NUM!</v>
      </c>
    </row>
    <row r="23" spans="1:6" ht="18" customHeight="1" x14ac:dyDescent="0.2">
      <c r="A23" s="37">
        <v>12</v>
      </c>
      <c r="B23" s="86" t="e">
        <f>VLOOKUP(F23,kanon!$A$1:'kanon'!$H$123,7)</f>
        <v>#NUM!</v>
      </c>
      <c r="C23" s="87" t="e">
        <f>VLOOKUP(F23,kanon!$A$1:'kanon'!$H$123,4)</f>
        <v>#NUM!</v>
      </c>
      <c r="D23" s="103" t="e">
        <f>VLOOKUP(F23,kanon!$A$1:'kanon'!$H$123,5)</f>
        <v>#NUM!</v>
      </c>
      <c r="E23" s="103"/>
      <c r="F23" s="40" t="e">
        <f>SMALL(vyber!$A$21:'vyber'!$A$40,A23)</f>
        <v>#NUM!</v>
      </c>
    </row>
    <row r="24" spans="1:6" ht="18" customHeight="1" x14ac:dyDescent="0.2">
      <c r="A24" s="37">
        <v>13</v>
      </c>
      <c r="B24" s="86" t="e">
        <f>VLOOKUP(F24,kanon!$A$1:'kanon'!$H$123,7)</f>
        <v>#NUM!</v>
      </c>
      <c r="C24" s="87" t="e">
        <f>VLOOKUP(F24,kanon!$A$1:'kanon'!$H$123,4)</f>
        <v>#NUM!</v>
      </c>
      <c r="D24" s="103" t="e">
        <f>VLOOKUP(F24,kanon!$A$1:'kanon'!$H$123,5)</f>
        <v>#NUM!</v>
      </c>
      <c r="E24" s="103"/>
      <c r="F24" s="40" t="e">
        <f>SMALL(vyber!$A$21:'vyber'!$A$40,A24)</f>
        <v>#NUM!</v>
      </c>
    </row>
    <row r="25" spans="1:6" ht="18" customHeight="1" x14ac:dyDescent="0.2">
      <c r="A25" s="37">
        <v>14</v>
      </c>
      <c r="B25" s="86" t="e">
        <f>VLOOKUP(F25,kanon!$A$1:'kanon'!$H$123,7)</f>
        <v>#NUM!</v>
      </c>
      <c r="C25" s="87" t="e">
        <f>VLOOKUP(F25,kanon!$A$1:'kanon'!$H$123,4)</f>
        <v>#NUM!</v>
      </c>
      <c r="D25" s="103" t="e">
        <f>VLOOKUP(F25,kanon!$A$1:'kanon'!$H$123,5)</f>
        <v>#NUM!</v>
      </c>
      <c r="E25" s="103"/>
      <c r="F25" s="40" t="e">
        <f>SMALL(vyber!$A$21:'vyber'!$A$40,A25)</f>
        <v>#NUM!</v>
      </c>
    </row>
    <row r="26" spans="1:6" ht="18" customHeight="1" x14ac:dyDescent="0.2">
      <c r="A26" s="37">
        <v>15</v>
      </c>
      <c r="B26" s="86" t="e">
        <f>VLOOKUP(F26,kanon!$A$1:'kanon'!$H$123,7)</f>
        <v>#NUM!</v>
      </c>
      <c r="C26" s="87" t="e">
        <f>VLOOKUP(F26,kanon!$A$1:'kanon'!$H$123,4)</f>
        <v>#NUM!</v>
      </c>
      <c r="D26" s="103" t="e">
        <f>VLOOKUP(F26,kanon!$A$1:'kanon'!$H$123,5)</f>
        <v>#NUM!</v>
      </c>
      <c r="E26" s="103"/>
      <c r="F26" s="40" t="e">
        <f>SMALL(vyber!$A$21:'vyber'!$A$40,A26)</f>
        <v>#NUM!</v>
      </c>
    </row>
    <row r="27" spans="1:6" ht="18" customHeight="1" x14ac:dyDescent="0.2">
      <c r="A27" s="37">
        <v>16</v>
      </c>
      <c r="B27" s="86" t="e">
        <f>VLOOKUP(F27,kanon!$A$1:'kanon'!$H$123,7)</f>
        <v>#NUM!</v>
      </c>
      <c r="C27" s="87" t="e">
        <f>VLOOKUP(F27,kanon!$A$1:'kanon'!$H$123,4)</f>
        <v>#NUM!</v>
      </c>
      <c r="D27" s="103" t="e">
        <f>VLOOKUP(F27,kanon!$A$1:'kanon'!$H$123,5)</f>
        <v>#NUM!</v>
      </c>
      <c r="E27" s="103"/>
      <c r="F27" s="40" t="e">
        <f>SMALL(vyber!$A$21:'vyber'!$A$40,A27)</f>
        <v>#NUM!</v>
      </c>
    </row>
    <row r="28" spans="1:6" ht="18" customHeight="1" x14ac:dyDescent="0.2">
      <c r="A28" s="37">
        <v>17</v>
      </c>
      <c r="B28" s="86" t="e">
        <f>VLOOKUP(F28,kanon!$A$1:'kanon'!$H$123,7)</f>
        <v>#NUM!</v>
      </c>
      <c r="C28" s="87" t="e">
        <f>VLOOKUP(F28,kanon!$A$1:'kanon'!$H$123,4)</f>
        <v>#NUM!</v>
      </c>
      <c r="D28" s="103" t="e">
        <f>VLOOKUP(F28,kanon!$A$1:'kanon'!$H$123,5)</f>
        <v>#NUM!</v>
      </c>
      <c r="E28" s="103"/>
      <c r="F28" s="40" t="e">
        <f>SMALL(vyber!$A$21:'vyber'!$A$40,A28)</f>
        <v>#NUM!</v>
      </c>
    </row>
    <row r="29" spans="1:6" ht="18" customHeight="1" x14ac:dyDescent="0.2">
      <c r="A29" s="37">
        <v>18</v>
      </c>
      <c r="B29" s="86" t="e">
        <f>VLOOKUP(F29,kanon!$A$1:'kanon'!$H$123,7)</f>
        <v>#NUM!</v>
      </c>
      <c r="C29" s="87" t="e">
        <f>VLOOKUP(F29,kanon!$A$1:'kanon'!$H$123,4)</f>
        <v>#NUM!</v>
      </c>
      <c r="D29" s="103" t="e">
        <f>VLOOKUP(F29,kanon!$A$1:'kanon'!$H$123,5)</f>
        <v>#NUM!</v>
      </c>
      <c r="E29" s="103"/>
      <c r="F29" s="40" t="e">
        <f>SMALL(vyber!$A$21:'vyber'!$A$40,A29)</f>
        <v>#NUM!</v>
      </c>
    </row>
    <row r="30" spans="1:6" ht="18" customHeight="1" x14ac:dyDescent="0.2">
      <c r="A30" s="37">
        <v>19</v>
      </c>
      <c r="B30" s="86" t="e">
        <f>VLOOKUP(F30,kanon!$A$1:'kanon'!$H$123,7)</f>
        <v>#NUM!</v>
      </c>
      <c r="C30" s="87" t="e">
        <f>VLOOKUP(F30,kanon!$A$1:'kanon'!$H$123,4)</f>
        <v>#NUM!</v>
      </c>
      <c r="D30" s="103" t="e">
        <f>VLOOKUP(F30,kanon!$A$1:'kanon'!$H$123,5)</f>
        <v>#NUM!</v>
      </c>
      <c r="E30" s="103"/>
      <c r="F30" s="40" t="e">
        <f>SMALL(vyber!$A$21:'vyber'!$A$40,A30)</f>
        <v>#NUM!</v>
      </c>
    </row>
    <row r="31" spans="1:6" ht="18" customHeight="1" x14ac:dyDescent="0.2">
      <c r="A31" s="15">
        <v>20</v>
      </c>
      <c r="B31" s="88" t="e">
        <f>VLOOKUP(F31,kanon!$A$1:'kanon'!$H$123,7)</f>
        <v>#NUM!</v>
      </c>
      <c r="C31" s="89" t="e">
        <f>VLOOKUP(F31,kanon!$A$1:'kanon'!$H$123,4)</f>
        <v>#NUM!</v>
      </c>
      <c r="D31" s="102" t="e">
        <f>VLOOKUP(F31,kanon!$A$1:'kanon'!$H$123,5)</f>
        <v>#NUM!</v>
      </c>
      <c r="E31" s="102"/>
      <c r="F31" s="40" t="e">
        <f>SMALL(vyber!$A$21:'vyber'!$A$40,A31)</f>
        <v>#NUM!</v>
      </c>
    </row>
    <row r="42" spans="3:5" x14ac:dyDescent="0.2">
      <c r="C42" s="47"/>
      <c r="D42" s="9"/>
      <c r="E42" s="47"/>
    </row>
    <row r="43" spans="3:5" x14ac:dyDescent="0.2">
      <c r="C43" s="8" t="s">
        <v>259</v>
      </c>
      <c r="D43" s="9"/>
      <c r="E43" s="46" t="s">
        <v>258</v>
      </c>
    </row>
  </sheetData>
  <sheetProtection password="E7EF" sheet="1" objects="1" scenarios="1" selectLockedCells="1" selectUnlockedCells="1"/>
  <mergeCells count="24">
    <mergeCell ref="A3:E3"/>
    <mergeCell ref="C8:E8"/>
    <mergeCell ref="D16:E16"/>
    <mergeCell ref="D11:E11"/>
    <mergeCell ref="D12:E12"/>
    <mergeCell ref="D13:E13"/>
    <mergeCell ref="D14:E14"/>
    <mergeCell ref="D15:E15"/>
    <mergeCell ref="A6:D6"/>
    <mergeCell ref="D31:E31"/>
    <mergeCell ref="D17:E17"/>
    <mergeCell ref="D18:E18"/>
    <mergeCell ref="D19:E19"/>
    <mergeCell ref="D20:E20"/>
    <mergeCell ref="D26:E26"/>
    <mergeCell ref="D21:E21"/>
    <mergeCell ref="D22:E22"/>
    <mergeCell ref="D28:E28"/>
    <mergeCell ref="D29:E29"/>
    <mergeCell ref="D30:E30"/>
    <mergeCell ref="D25:E25"/>
    <mergeCell ref="D27:E27"/>
    <mergeCell ref="D23:E23"/>
    <mergeCell ref="D24:E24"/>
  </mergeCells>
  <pageMargins left="0.39370078740157483" right="0.39370078740157483" top="0.39370078740157483" bottom="0.3937007874015748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vyber</vt:lpstr>
      <vt:lpstr>kanon</vt:lpstr>
      <vt:lpstr>tisk</vt:lpstr>
      <vt:lpstr>vyber!Třída</vt:lpstr>
    </vt:vector>
  </TitlesOfParts>
  <Company>GUH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Ivoš</dc:creator>
  <cp:lastModifiedBy>Uzivatel</cp:lastModifiedBy>
  <cp:lastPrinted>2017-03-09T09:42:10Z</cp:lastPrinted>
  <dcterms:created xsi:type="dcterms:W3CDTF">2011-05-12T19:57:32Z</dcterms:created>
  <dcterms:modified xsi:type="dcterms:W3CDTF">2025-05-13T08:35:28Z</dcterms:modified>
</cp:coreProperties>
</file>